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9495" windowHeight="5520" tabRatio="896" activeTab="0"/>
  </bookViews>
  <sheets>
    <sheet name="1969" sheetId="1" r:id="rId1"/>
    <sheet name="1970" sheetId="2" r:id="rId2"/>
    <sheet name="1973" sheetId="3" r:id="rId3"/>
    <sheet name="1974" sheetId="4" r:id="rId4"/>
    <sheet name="1975" sheetId="5" r:id="rId5"/>
    <sheet name="1976" sheetId="6" r:id="rId6"/>
    <sheet name="1977" sheetId="7" r:id="rId7"/>
    <sheet name="1978" sheetId="8" r:id="rId8"/>
    <sheet name="1980" sheetId="9" r:id="rId9"/>
    <sheet name="1981" sheetId="10" r:id="rId10"/>
    <sheet name="1982" sheetId="11" r:id="rId11"/>
    <sheet name="1983" sheetId="12" r:id="rId12"/>
    <sheet name="1986" sheetId="13" r:id="rId1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<sst xmlns="http://schemas.openxmlformats.org/spreadsheetml/2006/main" count="1385" uniqueCount="185">
  <si>
    <t>FUENTE:  Cuadro estadístico preparado por INAC en base a datos recibidos del BROU</t>
  </si>
  <si>
    <t xml:space="preserve">             Carne vacuna</t>
  </si>
  <si>
    <t>Países</t>
  </si>
  <si>
    <t>Enfriada</t>
  </si>
  <si>
    <t>Congelada</t>
  </si>
  <si>
    <t>Antillas Holandesas</t>
  </si>
  <si>
    <t>...</t>
  </si>
  <si>
    <t>Bélgica</t>
  </si>
  <si>
    <t>Brasil</t>
  </si>
  <si>
    <t>Canadá</t>
  </si>
  <si>
    <t>Checoeslovaquia</t>
  </si>
  <si>
    <t>Chile</t>
  </si>
  <si>
    <t>Chipre</t>
  </si>
  <si>
    <t>Ecuador</t>
  </si>
  <si>
    <t>EEUU</t>
  </si>
  <si>
    <t>Egipto</t>
  </si>
  <si>
    <t>España</t>
  </si>
  <si>
    <t>Filipinas</t>
  </si>
  <si>
    <t>Francia</t>
  </si>
  <si>
    <t>Grecia</t>
  </si>
  <si>
    <t>Guadalupe</t>
  </si>
  <si>
    <t>Honduras Británicas</t>
  </si>
  <si>
    <t>Hong Kong</t>
  </si>
  <si>
    <t>Hungría</t>
  </si>
  <si>
    <t>Islas Bahamas</t>
  </si>
  <si>
    <t>Islas Hawai</t>
  </si>
  <si>
    <t>Israel</t>
  </si>
  <si>
    <t>Italia</t>
  </si>
  <si>
    <t>Libano</t>
  </si>
  <si>
    <t>Martinica</t>
  </si>
  <si>
    <t>Noruega</t>
  </si>
  <si>
    <t>Países Bajos</t>
  </si>
  <si>
    <t>Países desconocidos</t>
  </si>
  <si>
    <t>Perú</t>
  </si>
  <si>
    <t>Polonia</t>
  </si>
  <si>
    <t>Portugal</t>
  </si>
  <si>
    <t>Puerto Rico</t>
  </si>
  <si>
    <t>R.D.Alemana</t>
  </si>
  <si>
    <t>R.F. Alemana</t>
  </si>
  <si>
    <t>Reino Unido</t>
  </si>
  <si>
    <t>Rep. de Ghana</t>
  </si>
  <si>
    <t>Suecia</t>
  </si>
  <si>
    <t>Suiza</t>
  </si>
  <si>
    <t>Venezuela</t>
  </si>
  <si>
    <t>TOTAL</t>
  </si>
  <si>
    <t>FUENTE:  INAC.  Estadísticas año 1970. Resumen período 1960/70.</t>
  </si>
  <si>
    <t xml:space="preserve">         Carne vacuna</t>
  </si>
  <si>
    <t>Manufactura</t>
  </si>
  <si>
    <t>Menudencias</t>
  </si>
  <si>
    <t>Conservas (Corned Beef)</t>
  </si>
  <si>
    <t>Austria</t>
  </si>
  <si>
    <t>Bulgaria</t>
  </si>
  <si>
    <t>Cayena</t>
  </si>
  <si>
    <t>Dinamarca</t>
  </si>
  <si>
    <t xml:space="preserve">Francia </t>
  </si>
  <si>
    <t>Hungria</t>
  </si>
  <si>
    <t>Malta</t>
  </si>
  <si>
    <t>Nueva Guinea</t>
  </si>
  <si>
    <t>R.F.Alemana</t>
  </si>
  <si>
    <t>FUENTE: INAC. Estadísticas., Anuario 1973. Faenas Abastos Exportación de Carnes.</t>
  </si>
  <si>
    <t xml:space="preserve">Conservas </t>
  </si>
  <si>
    <t>AIAICE</t>
  </si>
  <si>
    <t>CEE</t>
  </si>
  <si>
    <t>Europa Central</t>
  </si>
  <si>
    <t>Varios</t>
  </si>
  <si>
    <t>FUENTE: INAC. Anuario estadístico 1974.</t>
  </si>
  <si>
    <t>Destino</t>
  </si>
  <si>
    <t>Oreada</t>
  </si>
  <si>
    <t>Cocida</t>
  </si>
  <si>
    <t>Conserva*</t>
  </si>
  <si>
    <t>ALALC</t>
  </si>
  <si>
    <t>Irak</t>
  </si>
  <si>
    <t>Total</t>
  </si>
  <si>
    <t>FUENTE: INAC. Anuario estadístico 1975.</t>
  </si>
  <si>
    <t>Sub  Productos</t>
  </si>
  <si>
    <t>C.E.E.</t>
  </si>
  <si>
    <t>A.L.A.L.C.</t>
  </si>
  <si>
    <t>Ghana</t>
  </si>
  <si>
    <t>Zaire</t>
  </si>
  <si>
    <t>Siria</t>
  </si>
  <si>
    <t>Otros</t>
  </si>
  <si>
    <t>* Incluye el corned beef.</t>
  </si>
  <si>
    <t>FUENTE: INAC. Anuario estadístico 1976.</t>
  </si>
  <si>
    <t>Enlatada*</t>
  </si>
  <si>
    <t>ReinoUnido</t>
  </si>
  <si>
    <t>Marruecos</t>
  </si>
  <si>
    <t>Peru</t>
  </si>
  <si>
    <t>Tunez</t>
  </si>
  <si>
    <t>Japón</t>
  </si>
  <si>
    <t>Costa de Marfil</t>
  </si>
  <si>
    <t>Nigeria</t>
  </si>
  <si>
    <t>Kuwait</t>
  </si>
  <si>
    <t>Antillas Británicas</t>
  </si>
  <si>
    <t>Liberia</t>
  </si>
  <si>
    <t>Sud Africa</t>
  </si>
  <si>
    <t>Isla Martinica</t>
  </si>
  <si>
    <t>Trinidad</t>
  </si>
  <si>
    <t>Barbados</t>
  </si>
  <si>
    <t>Jamaica</t>
  </si>
  <si>
    <t>Bahamas</t>
  </si>
  <si>
    <t>Oman</t>
  </si>
  <si>
    <t>Líbano</t>
  </si>
  <si>
    <t>Seychelles</t>
  </si>
  <si>
    <t>Malasia</t>
  </si>
  <si>
    <t>Abu-Dhabi</t>
  </si>
  <si>
    <t>Jordania</t>
  </si>
  <si>
    <t>México</t>
  </si>
  <si>
    <t>Grenada</t>
  </si>
  <si>
    <t>Bermudas</t>
  </si>
  <si>
    <t>San Andrés (col)</t>
  </si>
  <si>
    <t>Belice</t>
  </si>
  <si>
    <t>FUENTE: INAC. Anuario estadístico 1977</t>
  </si>
  <si>
    <t>Holanda</t>
  </si>
  <si>
    <t>Costa de Marfíl</t>
  </si>
  <si>
    <t>Congo</t>
  </si>
  <si>
    <t>Doha Qatar</t>
  </si>
  <si>
    <t>Emiratos Arabes Unidos</t>
  </si>
  <si>
    <t>Islas Caiman</t>
  </si>
  <si>
    <t>Islas Grenada</t>
  </si>
  <si>
    <t>Isla San Vicente</t>
  </si>
  <si>
    <t>Trinidad Tobago</t>
  </si>
  <si>
    <t>FUENTE: INAC. Anuario estadístico 1978</t>
  </si>
  <si>
    <t>Paises Bajos</t>
  </si>
  <si>
    <t>Túnez</t>
  </si>
  <si>
    <t>Gabón</t>
  </si>
  <si>
    <t>Arabia Saudita</t>
  </si>
  <si>
    <t>Canada</t>
  </si>
  <si>
    <t>FUENTE: INAC. Anuario estadístico 1980</t>
  </si>
  <si>
    <t>Sub Productos</t>
  </si>
  <si>
    <t>Argelia</t>
  </si>
  <si>
    <t>Paraguay</t>
  </si>
  <si>
    <t xml:space="preserve">Bélgica </t>
  </si>
  <si>
    <t>Argentina</t>
  </si>
  <si>
    <t>FUENTE: INAC. Anuario estadístico 1981</t>
  </si>
  <si>
    <t>HOng Kong</t>
  </si>
  <si>
    <t xml:space="preserve">Suecia </t>
  </si>
  <si>
    <t>NOruega</t>
  </si>
  <si>
    <t>Indonesia</t>
  </si>
  <si>
    <t>sud Africa</t>
  </si>
  <si>
    <t>FUENTE: INAC. Anuario estadístico 1982</t>
  </si>
  <si>
    <t>R.F.Alemama</t>
  </si>
  <si>
    <t>Iran</t>
  </si>
  <si>
    <t>U.R.S.S.</t>
  </si>
  <si>
    <t>Taiwan</t>
  </si>
  <si>
    <t>Tinidad Tobago</t>
  </si>
  <si>
    <t xml:space="preserve">Nota </t>
  </si>
  <si>
    <t>*Solo incluye corned beef.</t>
  </si>
  <si>
    <t>FUENTE: INAC. Anuario estadístico 1983</t>
  </si>
  <si>
    <t>Enlatada</t>
  </si>
  <si>
    <t>Salada</t>
  </si>
  <si>
    <t>Irán</t>
  </si>
  <si>
    <t>Angola</t>
  </si>
  <si>
    <t>Tinidad y Tobago</t>
  </si>
  <si>
    <t>Bolivia*</t>
  </si>
  <si>
    <t>Colombia</t>
  </si>
  <si>
    <t>Yugoeslavia</t>
  </si>
  <si>
    <t>Camerún</t>
  </si>
  <si>
    <t>Sudáfrica</t>
  </si>
  <si>
    <t>Nueva Zelandia</t>
  </si>
  <si>
    <t xml:space="preserve">Nota: de aquí en más corresponde a países a los que sólo se exportaron sub-productos. </t>
  </si>
  <si>
    <t>FUENTE: INAC. Anuario estadístico 1986.</t>
  </si>
  <si>
    <t>Elaborada*</t>
  </si>
  <si>
    <t>Islas Canarias</t>
  </si>
  <si>
    <t>Singapur</t>
  </si>
  <si>
    <t>Proveeduría Marítima</t>
  </si>
  <si>
    <t>Bélgica-Luxemburgo</t>
  </si>
  <si>
    <t>Guatemala**</t>
  </si>
  <si>
    <t>Rep. de Sudáfrica</t>
  </si>
  <si>
    <t>Sudán</t>
  </si>
  <si>
    <t>Bolivia</t>
  </si>
  <si>
    <t xml:space="preserve">Nota: </t>
  </si>
  <si>
    <t>* Incluye cocida, corned beef y tasajo.</t>
  </si>
  <si>
    <t>** Corresponde a países a los que sólo se exportaron Sub productos bovinos.</t>
  </si>
  <si>
    <t>UNIDAD: En dólares</t>
  </si>
  <si>
    <t xml:space="preserve">                Exportación de carne correspondiente al año 1969. Detalle por país.</t>
  </si>
  <si>
    <t>UNIDAD: en dólares</t>
  </si>
  <si>
    <t>Carne vacuna</t>
  </si>
  <si>
    <t>UNIDAD: En miles de dólares</t>
  </si>
  <si>
    <t>*Los enlatasos incluyen corned beef  y enlatados varios como estracto de carne</t>
  </si>
  <si>
    <t>TÍTULO: Exportación de Carne Vacuna por destino geográfico</t>
  </si>
  <si>
    <t>TÍTULO: EXPORTACIÓN DE CARNE VACUNA AÑO 1969</t>
  </si>
  <si>
    <t xml:space="preserve">TÍTULO: EXPORTACIÓN DE CARNE VACUNA AÑO 1970 </t>
  </si>
  <si>
    <t xml:space="preserve">TÍTULO: EXPORTACIÓN DE CARNE VACUNA AÑO 1973    </t>
  </si>
  <si>
    <t xml:space="preserve">TÍTULO: Exportación de Carne Vacuna por destino geográfico   </t>
  </si>
  <si>
    <t>,,,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</si>
</sst>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3399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hair">
        <color theme="0"/>
      </left>
      <right>
        <color indexed="63"/>
      </right>
      <top style="hair">
        <color theme="0"/>
      </top>
      <bottom style="hair">
        <color theme="0"/>
      </bottom>
    </border>
    <border>
      <left>
        <color indexed="63"/>
      </left>
      <right style="hair">
        <color theme="0"/>
      </right>
      <top style="hair">
        <color theme="0"/>
      </top>
      <bottom style="hair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 style="hair">
        <color theme="0"/>
      </left>
      <right style="thin"/>
      <top style="hair">
        <color theme="0"/>
      </top>
      <bottom style="medium"/>
    </border>
    <border>
      <left>
        <color indexed="63"/>
      </left>
      <right style="medium"/>
      <top style="hair">
        <color theme="0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theme="0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thin"/>
    </border>
    <border>
      <left>
        <color indexed="63"/>
      </left>
      <right>
        <color indexed="63"/>
      </right>
      <top style="medium">
        <color theme="0"/>
      </top>
      <bottom style="thin"/>
    </border>
    <border>
      <left>
        <color indexed="63"/>
      </left>
      <right style="medium">
        <color theme="0"/>
      </right>
      <top style="medium">
        <color theme="0"/>
      </top>
      <bottom style="thin"/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thin">
        <color theme="1"/>
      </right>
      <top style="thin"/>
      <bottom style="medium"/>
    </border>
    <border>
      <left style="thin">
        <color theme="1"/>
      </left>
      <right style="thin">
        <color theme="1"/>
      </right>
      <top style="thin"/>
      <bottom style="medium"/>
    </border>
    <border>
      <left style="thin">
        <color theme="1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0" fontId="4" fillId="33" borderId="16" xfId="0" applyFont="1" applyFill="1" applyBorder="1" applyAlignment="1">
      <alignment horizontal="left"/>
    </xf>
    <xf numFmtId="3" fontId="4" fillId="33" borderId="15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1" fillId="34" borderId="0" xfId="0" applyFont="1" applyFill="1" applyAlignment="1">
      <alignment horizontal="left"/>
    </xf>
    <xf numFmtId="0" fontId="42" fillId="34" borderId="0" xfId="0" applyFont="1" applyFill="1" applyAlignment="1">
      <alignment horizontal="right"/>
    </xf>
    <xf numFmtId="0" fontId="42" fillId="34" borderId="0" xfId="0" applyFont="1" applyFill="1" applyAlignment="1">
      <alignment/>
    </xf>
    <xf numFmtId="0" fontId="42" fillId="34" borderId="18" xfId="0" applyFont="1" applyFill="1" applyBorder="1" applyAlignment="1">
      <alignment horizontal="left"/>
    </xf>
    <xf numFmtId="0" fontId="42" fillId="34" borderId="19" xfId="0" applyFont="1" applyFill="1" applyBorder="1" applyAlignment="1">
      <alignment horizontal="left"/>
    </xf>
    <xf numFmtId="0" fontId="42" fillId="34" borderId="20" xfId="0" applyFont="1" applyFill="1" applyBorder="1" applyAlignment="1">
      <alignment horizontal="right"/>
    </xf>
    <xf numFmtId="0" fontId="42" fillId="34" borderId="21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3" fontId="5" fillId="33" borderId="24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right"/>
    </xf>
    <xf numFmtId="0" fontId="5" fillId="35" borderId="29" xfId="0" applyFont="1" applyFill="1" applyBorder="1" applyAlignment="1">
      <alignment horizontal="center" wrapText="1"/>
    </xf>
    <xf numFmtId="0" fontId="5" fillId="35" borderId="30" xfId="0" applyFont="1" applyFill="1" applyBorder="1" applyAlignment="1">
      <alignment horizontal="center" wrapText="1"/>
    </xf>
    <xf numFmtId="0" fontId="5" fillId="35" borderId="31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42" fillId="34" borderId="33" xfId="0" applyFont="1" applyFill="1" applyBorder="1" applyAlignment="1">
      <alignment/>
    </xf>
    <xf numFmtId="0" fontId="42" fillId="34" borderId="34" xfId="0" applyFont="1" applyFill="1" applyBorder="1" applyAlignment="1">
      <alignment/>
    </xf>
    <xf numFmtId="0" fontId="42" fillId="34" borderId="35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0" fontId="42" fillId="34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41" fillId="34" borderId="0" xfId="0" applyFont="1" applyFill="1" applyAlignment="1">
      <alignment/>
    </xf>
    <xf numFmtId="0" fontId="42" fillId="34" borderId="42" xfId="0" applyFont="1" applyFill="1" applyBorder="1" applyAlignment="1">
      <alignment horizontal="center"/>
    </xf>
    <xf numFmtId="0" fontId="42" fillId="34" borderId="43" xfId="0" applyFont="1" applyFill="1" applyBorder="1" applyAlignment="1">
      <alignment horizontal="center"/>
    </xf>
    <xf numFmtId="0" fontId="42" fillId="34" borderId="44" xfId="0" applyFont="1" applyFill="1" applyBorder="1" applyAlignment="1">
      <alignment horizontal="center"/>
    </xf>
    <xf numFmtId="0" fontId="42" fillId="34" borderId="45" xfId="0" applyFont="1" applyFill="1" applyBorder="1" applyAlignment="1">
      <alignment horizontal="center"/>
    </xf>
    <xf numFmtId="0" fontId="4" fillId="33" borderId="41" xfId="0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 quotePrefix="1">
      <alignment horizontal="left"/>
    </xf>
    <xf numFmtId="0" fontId="42" fillId="34" borderId="42" xfId="0" applyFont="1" applyFill="1" applyBorder="1" applyAlignment="1">
      <alignment/>
    </xf>
    <xf numFmtId="0" fontId="41" fillId="34" borderId="0" xfId="0" applyFont="1" applyFill="1" applyAlignment="1">
      <alignment horizontal="right"/>
    </xf>
    <xf numFmtId="0" fontId="42" fillId="34" borderId="46" xfId="0" applyFont="1" applyFill="1" applyBorder="1" applyAlignment="1">
      <alignment horizontal="center"/>
    </xf>
    <xf numFmtId="0" fontId="42" fillId="34" borderId="47" xfId="0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3" fontId="4" fillId="33" borderId="15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42" fillId="34" borderId="42" xfId="0" applyFont="1" applyFill="1" applyBorder="1" applyAlignment="1">
      <alignment horizontal="left"/>
    </xf>
    <xf numFmtId="3" fontId="5" fillId="33" borderId="48" xfId="0" applyNumberFormat="1" applyFont="1" applyFill="1" applyBorder="1" applyAlignment="1">
      <alignment horizontal="right"/>
    </xf>
    <xf numFmtId="3" fontId="4" fillId="33" borderId="49" xfId="0" applyNumberFormat="1" applyFont="1" applyFill="1" applyBorder="1" applyAlignment="1">
      <alignment horizontal="right"/>
    </xf>
    <xf numFmtId="0" fontId="5" fillId="33" borderId="48" xfId="0" applyFont="1" applyFill="1" applyBorder="1" applyAlignment="1">
      <alignment/>
    </xf>
    <xf numFmtId="3" fontId="5" fillId="33" borderId="48" xfId="0" applyNumberFormat="1" applyFont="1" applyFill="1" applyBorder="1" applyAlignment="1">
      <alignment/>
    </xf>
    <xf numFmtId="3" fontId="5" fillId="33" borderId="49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5" fillId="33" borderId="48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0" fontId="42" fillId="34" borderId="50" xfId="0" applyFont="1" applyFill="1" applyBorder="1" applyAlignment="1">
      <alignment/>
    </xf>
    <xf numFmtId="3" fontId="5" fillId="33" borderId="26" xfId="0" applyNumberFormat="1" applyFont="1" applyFill="1" applyBorder="1" applyAlignment="1" quotePrefix="1">
      <alignment horizontal="right"/>
    </xf>
    <xf numFmtId="3" fontId="4" fillId="33" borderId="28" xfId="0" applyNumberFormat="1" applyFont="1" applyFill="1" applyBorder="1" applyAlignment="1">
      <alignment horizontal="right"/>
    </xf>
    <xf numFmtId="0" fontId="5" fillId="33" borderId="48" xfId="0" applyFont="1" applyFill="1" applyBorder="1" applyAlignment="1" quotePrefix="1">
      <alignment horizontal="left"/>
    </xf>
    <xf numFmtId="0" fontId="4" fillId="33" borderId="49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left"/>
    </xf>
    <xf numFmtId="0" fontId="42" fillId="34" borderId="33" xfId="0" applyFont="1" applyFill="1" applyBorder="1" applyAlignment="1">
      <alignment horizontal="center"/>
    </xf>
    <xf numFmtId="0" fontId="42" fillId="34" borderId="34" xfId="0" applyFont="1" applyFill="1" applyBorder="1" applyAlignment="1">
      <alignment horizontal="center"/>
    </xf>
    <xf numFmtId="0" fontId="42" fillId="34" borderId="35" xfId="0" applyFont="1" applyFill="1" applyBorder="1" applyAlignment="1">
      <alignment horizontal="center"/>
    </xf>
    <xf numFmtId="0" fontId="42" fillId="34" borderId="51" xfId="0" applyFont="1" applyFill="1" applyBorder="1" applyAlignment="1">
      <alignment horizontal="left" vertical="center"/>
    </xf>
    <xf numFmtId="0" fontId="42" fillId="34" borderId="36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2" defaultRowHeight="12.75"/>
  <cols>
    <col min="1" max="1" width="19.33203125" style="3" customWidth="1"/>
    <col min="2" max="3" width="12" style="1" customWidth="1"/>
    <col min="4" max="16384" width="12" style="2" customWidth="1"/>
  </cols>
  <sheetData>
    <row r="1" spans="1:6" ht="11.25">
      <c r="A1" s="14" t="s">
        <v>180</v>
      </c>
      <c r="B1" s="15"/>
      <c r="C1" s="15"/>
      <c r="D1" s="16"/>
      <c r="E1" s="16"/>
      <c r="F1" s="16"/>
    </row>
    <row r="2" ht="11.25">
      <c r="A2" s="3" t="s">
        <v>173</v>
      </c>
    </row>
    <row r="3" ht="11.25">
      <c r="A3" s="3" t="s">
        <v>0</v>
      </c>
    </row>
    <row r="4" ht="11.25">
      <c r="A4" s="3" t="s">
        <v>174</v>
      </c>
    </row>
    <row r="5" ht="12" thickBot="1"/>
    <row r="6" spans="1:3" ht="11.25">
      <c r="A6" s="17"/>
      <c r="B6" s="18" t="s">
        <v>1</v>
      </c>
      <c r="C6" s="19"/>
    </row>
    <row r="7" spans="1:3" ht="12" thickBot="1">
      <c r="A7" s="20" t="s">
        <v>2</v>
      </c>
      <c r="B7" s="21" t="s">
        <v>3</v>
      </c>
      <c r="C7" s="22" t="s">
        <v>4</v>
      </c>
    </row>
    <row r="8" spans="1:3" ht="11.25">
      <c r="A8" s="4" t="s">
        <v>5</v>
      </c>
      <c r="B8" s="5" t="s">
        <v>6</v>
      </c>
      <c r="C8" s="6">
        <v>5465</v>
      </c>
    </row>
    <row r="9" spans="1:3" ht="11.25">
      <c r="A9" s="4" t="s">
        <v>7</v>
      </c>
      <c r="B9" s="7" t="s">
        <v>6</v>
      </c>
      <c r="C9" s="8">
        <v>409395</v>
      </c>
    </row>
    <row r="10" spans="1:3" ht="11.25">
      <c r="A10" s="4" t="s">
        <v>8</v>
      </c>
      <c r="B10" s="7" t="s">
        <v>6</v>
      </c>
      <c r="C10" s="8" t="s">
        <v>6</v>
      </c>
    </row>
    <row r="11" spans="1:3" ht="11.25">
      <c r="A11" s="4" t="s">
        <v>9</v>
      </c>
      <c r="B11" s="7" t="s">
        <v>6</v>
      </c>
      <c r="C11" s="8">
        <v>102500</v>
      </c>
    </row>
    <row r="12" spans="1:3" ht="11.25">
      <c r="A12" s="4" t="s">
        <v>10</v>
      </c>
      <c r="B12" s="7" t="s">
        <v>6</v>
      </c>
      <c r="C12" s="8">
        <v>2344332</v>
      </c>
    </row>
    <row r="13" spans="1:3" ht="11.25">
      <c r="A13" s="4" t="s">
        <v>11</v>
      </c>
      <c r="B13" s="7" t="s">
        <v>6</v>
      </c>
      <c r="C13" s="8">
        <v>154444</v>
      </c>
    </row>
    <row r="14" spans="1:3" ht="11.25">
      <c r="A14" s="4" t="s">
        <v>12</v>
      </c>
      <c r="B14" s="7" t="s">
        <v>6</v>
      </c>
      <c r="C14" s="8">
        <v>141215</v>
      </c>
    </row>
    <row r="15" spans="1:3" ht="11.25">
      <c r="A15" s="4" t="s">
        <v>13</v>
      </c>
      <c r="B15" s="7">
        <v>102362</v>
      </c>
      <c r="C15" s="8" t="s">
        <v>6</v>
      </c>
    </row>
    <row r="16" spans="1:3" ht="11.25">
      <c r="A16" s="4" t="s">
        <v>14</v>
      </c>
      <c r="B16" s="7" t="s">
        <v>6</v>
      </c>
      <c r="C16" s="8">
        <v>1323559</v>
      </c>
    </row>
    <row r="17" spans="1:3" ht="11.25">
      <c r="A17" s="4" t="s">
        <v>15</v>
      </c>
      <c r="B17" s="7" t="s">
        <v>6</v>
      </c>
      <c r="C17" s="8" t="s">
        <v>6</v>
      </c>
    </row>
    <row r="18" spans="1:3" ht="11.25">
      <c r="A18" s="4" t="s">
        <v>16</v>
      </c>
      <c r="B18" s="7">
        <v>322160</v>
      </c>
      <c r="C18" s="8">
        <v>14145632</v>
      </c>
    </row>
    <row r="19" spans="1:3" ht="11.25">
      <c r="A19" s="4" t="s">
        <v>17</v>
      </c>
      <c r="B19" s="7" t="s">
        <v>6</v>
      </c>
      <c r="C19" s="8">
        <v>42300</v>
      </c>
    </row>
    <row r="20" spans="1:3" ht="11.25">
      <c r="A20" s="4" t="s">
        <v>18</v>
      </c>
      <c r="B20" s="7">
        <v>237831</v>
      </c>
      <c r="C20" s="8">
        <v>911942</v>
      </c>
    </row>
    <row r="21" spans="1:3" ht="11.25">
      <c r="A21" s="4" t="s">
        <v>19</v>
      </c>
      <c r="B21" s="7" t="s">
        <v>6</v>
      </c>
      <c r="C21" s="8">
        <v>5959426</v>
      </c>
    </row>
    <row r="22" spans="1:3" ht="11.25">
      <c r="A22" s="4" t="s">
        <v>20</v>
      </c>
      <c r="B22" s="7" t="s">
        <v>6</v>
      </c>
      <c r="C22" s="8">
        <v>4799</v>
      </c>
    </row>
    <row r="23" spans="1:3" ht="11.25">
      <c r="A23" s="4" t="s">
        <v>21</v>
      </c>
      <c r="B23" s="7" t="s">
        <v>6</v>
      </c>
      <c r="C23" s="8">
        <v>1800</v>
      </c>
    </row>
    <row r="24" spans="1:3" ht="11.25">
      <c r="A24" s="4" t="s">
        <v>22</v>
      </c>
      <c r="B24" s="7" t="s">
        <v>6</v>
      </c>
      <c r="C24" s="8" t="s">
        <v>6</v>
      </c>
    </row>
    <row r="25" spans="1:3" ht="11.25">
      <c r="A25" s="4" t="s">
        <v>23</v>
      </c>
      <c r="B25" s="7" t="s">
        <v>6</v>
      </c>
      <c r="C25" s="8">
        <v>9791</v>
      </c>
    </row>
    <row r="26" spans="1:3" ht="11.25">
      <c r="A26" s="4" t="s">
        <v>24</v>
      </c>
      <c r="B26" s="7" t="s">
        <v>6</v>
      </c>
      <c r="C26" s="8">
        <v>30690</v>
      </c>
    </row>
    <row r="27" spans="1:3" ht="11.25">
      <c r="A27" s="4" t="s">
        <v>25</v>
      </c>
      <c r="B27" s="7" t="s">
        <v>6</v>
      </c>
      <c r="C27" s="8">
        <v>3600</v>
      </c>
    </row>
    <row r="28" spans="1:3" ht="11.25">
      <c r="A28" s="4" t="s">
        <v>26</v>
      </c>
      <c r="B28" s="7" t="s">
        <v>6</v>
      </c>
      <c r="C28" s="8">
        <v>2326023</v>
      </c>
    </row>
    <row r="29" spans="1:3" ht="11.25">
      <c r="A29" s="4" t="s">
        <v>27</v>
      </c>
      <c r="B29" s="7">
        <v>326425</v>
      </c>
      <c r="C29" s="8">
        <v>7962045</v>
      </c>
    </row>
    <row r="30" spans="1:3" ht="11.25">
      <c r="A30" s="4" t="s">
        <v>28</v>
      </c>
      <c r="B30" s="7" t="s">
        <v>6</v>
      </c>
      <c r="C30" s="8">
        <v>27699</v>
      </c>
    </row>
    <row r="31" spans="1:3" ht="11.25">
      <c r="A31" s="4" t="s">
        <v>29</v>
      </c>
      <c r="B31" s="7" t="s">
        <v>6</v>
      </c>
      <c r="C31" s="8">
        <v>11922</v>
      </c>
    </row>
    <row r="32" spans="1:3" ht="11.25">
      <c r="A32" s="4" t="s">
        <v>30</v>
      </c>
      <c r="B32" s="7" t="s">
        <v>6</v>
      </c>
      <c r="C32" s="8">
        <v>53945</v>
      </c>
    </row>
    <row r="33" spans="1:3" ht="11.25">
      <c r="A33" s="4" t="s">
        <v>31</v>
      </c>
      <c r="B33" s="7">
        <v>167491</v>
      </c>
      <c r="C33" s="8">
        <v>2657263</v>
      </c>
    </row>
    <row r="34" spans="1:3" ht="11.25">
      <c r="A34" s="4" t="s">
        <v>32</v>
      </c>
      <c r="B34" s="7" t="s">
        <v>6</v>
      </c>
      <c r="C34" s="8">
        <v>115199</v>
      </c>
    </row>
    <row r="35" spans="1:3" ht="11.25">
      <c r="A35" s="4" t="s">
        <v>33</v>
      </c>
      <c r="B35" s="7" t="s">
        <v>6</v>
      </c>
      <c r="C35" s="8">
        <v>416226</v>
      </c>
    </row>
    <row r="36" spans="1:3" ht="11.25">
      <c r="A36" s="4" t="s">
        <v>34</v>
      </c>
      <c r="B36" s="7">
        <v>3729</v>
      </c>
      <c r="C36" s="8">
        <v>7991</v>
      </c>
    </row>
    <row r="37" spans="1:3" ht="11.25">
      <c r="A37" s="4" t="s">
        <v>35</v>
      </c>
      <c r="B37" s="7" t="s">
        <v>6</v>
      </c>
      <c r="C37" s="8">
        <v>31256</v>
      </c>
    </row>
    <row r="38" spans="1:3" ht="11.25">
      <c r="A38" s="4" t="s">
        <v>36</v>
      </c>
      <c r="B38" s="7" t="s">
        <v>6</v>
      </c>
      <c r="C38" s="8">
        <v>212816</v>
      </c>
    </row>
    <row r="39" spans="1:3" ht="11.25">
      <c r="A39" s="4" t="s">
        <v>37</v>
      </c>
      <c r="B39" s="7" t="s">
        <v>6</v>
      </c>
      <c r="C39" s="8">
        <v>807565</v>
      </c>
    </row>
    <row r="40" spans="1:3" ht="11.25">
      <c r="A40" s="4" t="s">
        <v>38</v>
      </c>
      <c r="B40" s="7">
        <v>75795</v>
      </c>
      <c r="C40" s="8">
        <v>3892673</v>
      </c>
    </row>
    <row r="41" spans="1:3" ht="11.25">
      <c r="A41" s="4" t="s">
        <v>39</v>
      </c>
      <c r="B41" s="7">
        <v>4535711</v>
      </c>
      <c r="C41" s="8">
        <v>3588185</v>
      </c>
    </row>
    <row r="42" spans="1:3" ht="11.25">
      <c r="A42" s="4" t="s">
        <v>40</v>
      </c>
      <c r="B42" s="7" t="s">
        <v>6</v>
      </c>
      <c r="C42" s="8">
        <v>64591</v>
      </c>
    </row>
    <row r="43" spans="1:3" ht="11.25">
      <c r="A43" s="4" t="s">
        <v>41</v>
      </c>
      <c r="B43" s="7" t="s">
        <v>6</v>
      </c>
      <c r="C43" s="8">
        <v>3087</v>
      </c>
    </row>
    <row r="44" spans="1:3" ht="11.25">
      <c r="A44" s="4" t="s">
        <v>42</v>
      </c>
      <c r="B44" s="7" t="s">
        <v>6</v>
      </c>
      <c r="C44" s="8">
        <v>386140</v>
      </c>
    </row>
    <row r="45" spans="1:3" ht="11.25">
      <c r="A45" s="4" t="s">
        <v>43</v>
      </c>
      <c r="B45" s="7" t="s">
        <v>6</v>
      </c>
      <c r="C45" s="8">
        <v>13682</v>
      </c>
    </row>
    <row r="46" spans="1:3" ht="12" thickBot="1">
      <c r="A46" s="11" t="s">
        <v>44</v>
      </c>
      <c r="B46" s="12">
        <f>SUM(B8:B45)</f>
        <v>5771504</v>
      </c>
      <c r="C46" s="13">
        <f>SUM(C8:C45)</f>
        <v>48169198</v>
      </c>
    </row>
    <row r="47" spans="2:3" ht="11.25">
      <c r="B47" s="10"/>
      <c r="C47" s="10"/>
    </row>
  </sheetData>
  <sheetProtection/>
  <printOptions gridLines="1"/>
  <pageMargins left="0.75" right="0.75" top="1" bottom="1" header="0.511811024" footer="0.511811024"/>
  <pageSetup horizontalDpi="120" verticalDpi="120" orientation="portrait" r:id="rId1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4">
      <pane xSplit="1" ySplit="2" topLeftCell="B24" activePane="bottomRight" state="frozen"/>
      <selection pane="topLeft" activeCell="A4" sqref="A4"/>
      <selection pane="topRight" activeCell="B4" sqref="B4"/>
      <selection pane="bottomLeft" activeCell="A6" sqref="A6"/>
      <selection pane="bottomRight" activeCell="B56" sqref="B56"/>
    </sheetView>
  </sheetViews>
  <sheetFormatPr defaultColWidth="12" defaultRowHeight="12.75"/>
  <cols>
    <col min="1" max="1" width="16.66015625" style="2" customWidth="1"/>
    <col min="2" max="2" width="12" style="2" customWidth="1"/>
    <col min="3" max="3" width="12.66015625" style="2" customWidth="1"/>
    <col min="4" max="5" width="12" style="2" customWidth="1"/>
    <col min="6" max="6" width="13.33203125" style="2" customWidth="1"/>
    <col min="7" max="7" width="14" style="2" customWidth="1"/>
    <col min="8" max="16384" width="12" style="2" customWidth="1"/>
  </cols>
  <sheetData>
    <row r="1" spans="1:7" s="50" customFormat="1" ht="11.25">
      <c r="A1" s="53" t="s">
        <v>179</v>
      </c>
      <c r="B1" s="70"/>
      <c r="C1" s="70"/>
      <c r="D1" s="70"/>
      <c r="E1" s="70"/>
      <c r="F1" s="70"/>
      <c r="G1" s="53"/>
    </row>
    <row r="2" spans="1:6" ht="11.25">
      <c r="A2" s="2" t="s">
        <v>177</v>
      </c>
      <c r="B2" s="1"/>
      <c r="C2" s="1"/>
      <c r="D2" s="1"/>
      <c r="E2" s="1"/>
      <c r="F2" s="1"/>
    </row>
    <row r="3" spans="1:6" ht="11.25">
      <c r="A3" s="68" t="s">
        <v>133</v>
      </c>
      <c r="B3" s="1"/>
      <c r="C3" s="1"/>
      <c r="D3" s="1"/>
      <c r="E3" s="1"/>
      <c r="F3" s="1"/>
    </row>
    <row r="4" spans="2:6" ht="12" thickBot="1">
      <c r="B4" s="1"/>
      <c r="C4" s="1"/>
      <c r="D4" s="1"/>
      <c r="E4" s="1"/>
      <c r="F4" s="1"/>
    </row>
    <row r="5" spans="1:7" s="38" customFormat="1" ht="12" thickBot="1">
      <c r="A5" s="54" t="s">
        <v>66</v>
      </c>
      <c r="B5" s="71" t="s">
        <v>3</v>
      </c>
      <c r="C5" s="71" t="s">
        <v>4</v>
      </c>
      <c r="D5" s="71" t="s">
        <v>68</v>
      </c>
      <c r="E5" s="71" t="s">
        <v>83</v>
      </c>
      <c r="F5" s="71" t="s">
        <v>48</v>
      </c>
      <c r="G5" s="72" t="s">
        <v>128</v>
      </c>
    </row>
    <row r="6" spans="1:7" ht="11.25">
      <c r="A6" s="24" t="s">
        <v>8</v>
      </c>
      <c r="B6" s="79">
        <v>56161228</v>
      </c>
      <c r="C6" s="79">
        <v>16605174</v>
      </c>
      <c r="D6" s="79" t="s">
        <v>6</v>
      </c>
      <c r="E6" s="79" t="s">
        <v>6</v>
      </c>
      <c r="F6" s="79">
        <v>77948</v>
      </c>
      <c r="G6" s="29">
        <v>533031</v>
      </c>
    </row>
    <row r="7" spans="1:7" ht="11.25">
      <c r="A7" s="24" t="s">
        <v>15</v>
      </c>
      <c r="B7" s="79"/>
      <c r="C7" s="79">
        <v>47742717</v>
      </c>
      <c r="D7" s="79"/>
      <c r="E7" s="79"/>
      <c r="F7" s="79"/>
      <c r="G7" s="29"/>
    </row>
    <row r="8" spans="1:7" ht="11.25">
      <c r="A8" s="24" t="s">
        <v>58</v>
      </c>
      <c r="B8" s="79">
        <v>793397</v>
      </c>
      <c r="C8" s="79">
        <v>11398175</v>
      </c>
      <c r="D8" s="79">
        <v>26770</v>
      </c>
      <c r="E8" s="79"/>
      <c r="F8" s="79">
        <v>561338</v>
      </c>
      <c r="G8" s="29">
        <v>3824370</v>
      </c>
    </row>
    <row r="9" spans="1:7" ht="11.25">
      <c r="A9" s="24" t="s">
        <v>27</v>
      </c>
      <c r="B9" s="79"/>
      <c r="C9" s="79">
        <v>11251965</v>
      </c>
      <c r="D9" s="79"/>
      <c r="E9" s="79">
        <v>64251</v>
      </c>
      <c r="F9" s="79">
        <v>2831784</v>
      </c>
      <c r="G9" s="29">
        <v>772358</v>
      </c>
    </row>
    <row r="10" spans="1:7" ht="11.25">
      <c r="A10" s="24" t="s">
        <v>26</v>
      </c>
      <c r="B10" s="79"/>
      <c r="C10" s="79">
        <v>11741760</v>
      </c>
      <c r="D10" s="79"/>
      <c r="E10" s="79"/>
      <c r="F10" s="79">
        <v>118926</v>
      </c>
      <c r="G10" s="29"/>
    </row>
    <row r="11" spans="1:7" ht="11.25">
      <c r="A11" s="24" t="s">
        <v>31</v>
      </c>
      <c r="B11" s="79">
        <v>187009</v>
      </c>
      <c r="C11" s="79">
        <v>7542914</v>
      </c>
      <c r="D11" s="79"/>
      <c r="E11" s="79">
        <v>103238</v>
      </c>
      <c r="F11" s="79">
        <v>1015914</v>
      </c>
      <c r="G11" s="29">
        <v>65269</v>
      </c>
    </row>
    <row r="12" spans="1:7" ht="11.25">
      <c r="A12" s="24" t="s">
        <v>125</v>
      </c>
      <c r="B12" s="79"/>
      <c r="C12" s="79">
        <v>901164</v>
      </c>
      <c r="D12" s="79"/>
      <c r="E12" s="79"/>
      <c r="F12" s="79">
        <v>457133</v>
      </c>
      <c r="G12" s="29"/>
    </row>
    <row r="13" spans="1:7" ht="11.25">
      <c r="A13" s="24" t="s">
        <v>39</v>
      </c>
      <c r="B13" s="79">
        <v>44580</v>
      </c>
      <c r="C13" s="79">
        <v>8787364</v>
      </c>
      <c r="D13" s="79"/>
      <c r="E13" s="79">
        <v>370450</v>
      </c>
      <c r="F13" s="79"/>
      <c r="G13" s="29">
        <v>15275</v>
      </c>
    </row>
    <row r="14" spans="1:7" ht="11.25">
      <c r="A14" s="24" t="s">
        <v>16</v>
      </c>
      <c r="B14" s="79"/>
      <c r="C14" s="79">
        <v>7147319</v>
      </c>
      <c r="D14" s="79"/>
      <c r="E14" s="79">
        <v>127525</v>
      </c>
      <c r="F14" s="79">
        <v>1173940</v>
      </c>
      <c r="G14" s="29">
        <v>582119</v>
      </c>
    </row>
    <row r="15" spans="1:7" ht="11.25">
      <c r="A15" s="24" t="s">
        <v>132</v>
      </c>
      <c r="B15" s="79">
        <v>407887</v>
      </c>
      <c r="C15" s="79"/>
      <c r="D15" s="79"/>
      <c r="E15" s="79">
        <v>3480</v>
      </c>
      <c r="F15" s="79"/>
      <c r="G15" s="29">
        <v>466983</v>
      </c>
    </row>
    <row r="16" spans="1:7" ht="11.25">
      <c r="A16" s="24" t="s">
        <v>129</v>
      </c>
      <c r="B16" s="79"/>
      <c r="C16" s="79">
        <v>4639561</v>
      </c>
      <c r="D16" s="79"/>
      <c r="E16" s="79"/>
      <c r="F16" s="79"/>
      <c r="G16" s="29"/>
    </row>
    <row r="17" spans="1:7" ht="11.25">
      <c r="A17" s="24" t="s">
        <v>77</v>
      </c>
      <c r="B17" s="79"/>
      <c r="C17" s="79">
        <v>6257554</v>
      </c>
      <c r="D17" s="79"/>
      <c r="E17" s="79"/>
      <c r="F17" s="79"/>
      <c r="G17" s="29"/>
    </row>
    <row r="18" spans="1:7" ht="11.25">
      <c r="A18" s="24" t="s">
        <v>86</v>
      </c>
      <c r="B18" s="79">
        <v>2113733</v>
      </c>
      <c r="C18" s="79">
        <v>2594936</v>
      </c>
      <c r="D18" s="79"/>
      <c r="E18" s="79">
        <v>119691</v>
      </c>
      <c r="F18" s="79">
        <v>759872</v>
      </c>
      <c r="G18" s="29">
        <v>4220</v>
      </c>
    </row>
    <row r="19" spans="1:7" ht="11.25">
      <c r="A19" s="24" t="s">
        <v>14</v>
      </c>
      <c r="B19" s="79"/>
      <c r="C19" s="79"/>
      <c r="D19" s="79">
        <v>827238</v>
      </c>
      <c r="E19" s="79">
        <f>3134777+8401</f>
        <v>3143178</v>
      </c>
      <c r="F19" s="79"/>
      <c r="G19" s="29">
        <v>505058</v>
      </c>
    </row>
    <row r="20" spans="1:7" ht="11.25">
      <c r="A20" s="24" t="s">
        <v>19</v>
      </c>
      <c r="B20" s="79"/>
      <c r="C20" s="79">
        <v>3810525</v>
      </c>
      <c r="D20" s="79"/>
      <c r="E20" s="79"/>
      <c r="F20" s="79">
        <v>31680</v>
      </c>
      <c r="G20" s="29"/>
    </row>
    <row r="21" spans="1:7" ht="11.25">
      <c r="A21" s="24" t="s">
        <v>11</v>
      </c>
      <c r="B21" s="79"/>
      <c r="C21" s="79">
        <v>2697119</v>
      </c>
      <c r="D21" s="79"/>
      <c r="E21" s="79"/>
      <c r="F21" s="79">
        <v>2291</v>
      </c>
      <c r="G21" s="29">
        <v>99168</v>
      </c>
    </row>
    <row r="22" spans="1:7" ht="11.25">
      <c r="A22" s="24" t="s">
        <v>18</v>
      </c>
      <c r="B22" s="79"/>
      <c r="C22" s="79">
        <v>1561805</v>
      </c>
      <c r="D22" s="79"/>
      <c r="E22" s="79"/>
      <c r="F22" s="79">
        <v>119890</v>
      </c>
      <c r="G22" s="29">
        <v>1549439</v>
      </c>
    </row>
    <row r="23" spans="1:7" ht="11.25">
      <c r="A23" s="24" t="s">
        <v>42</v>
      </c>
      <c r="B23" s="79">
        <v>1217423</v>
      </c>
      <c r="C23" s="79">
        <v>1492435</v>
      </c>
      <c r="D23" s="79"/>
      <c r="E23" s="79"/>
      <c r="F23" s="79">
        <v>78634</v>
      </c>
      <c r="G23" s="29">
        <v>24613</v>
      </c>
    </row>
    <row r="24" spans="1:7" ht="11.25">
      <c r="A24" s="24" t="s">
        <v>7</v>
      </c>
      <c r="B24" s="79">
        <v>54667</v>
      </c>
      <c r="C24" s="79">
        <v>1973263</v>
      </c>
      <c r="D24" s="79"/>
      <c r="E24" s="79"/>
      <c r="F24" s="79">
        <v>268271</v>
      </c>
      <c r="G24" s="29">
        <v>25064</v>
      </c>
    </row>
    <row r="25" spans="1:7" ht="11.25">
      <c r="A25" s="24" t="s">
        <v>91</v>
      </c>
      <c r="B25" s="79"/>
      <c r="C25" s="79">
        <v>409043</v>
      </c>
      <c r="D25" s="79"/>
      <c r="E25" s="79"/>
      <c r="F25" s="79">
        <v>404803</v>
      </c>
      <c r="G25" s="29"/>
    </row>
    <row r="26" spans="1:7" ht="11.25">
      <c r="A26" s="24" t="s">
        <v>71</v>
      </c>
      <c r="B26" s="79"/>
      <c r="C26" s="79">
        <v>2605583</v>
      </c>
      <c r="D26" s="79"/>
      <c r="E26" s="79"/>
      <c r="F26" s="79"/>
      <c r="G26" s="29"/>
    </row>
    <row r="27" spans="1:7" ht="11.25">
      <c r="A27" s="24" t="s">
        <v>50</v>
      </c>
      <c r="B27" s="79"/>
      <c r="C27" s="79">
        <v>919972</v>
      </c>
      <c r="D27" s="79"/>
      <c r="E27" s="79"/>
      <c r="F27" s="79"/>
      <c r="G27" s="29"/>
    </row>
    <row r="28" spans="1:7" ht="11.25">
      <c r="A28" s="24" t="s">
        <v>101</v>
      </c>
      <c r="B28" s="79"/>
      <c r="C28" s="79">
        <v>25766</v>
      </c>
      <c r="D28" s="79"/>
      <c r="E28" s="79">
        <v>341110</v>
      </c>
      <c r="F28" s="79">
        <v>25730</v>
      </c>
      <c r="G28" s="29">
        <v>3366</v>
      </c>
    </row>
    <row r="29" spans="1:7" ht="11.25">
      <c r="A29" s="24" t="s">
        <v>113</v>
      </c>
      <c r="B29" s="79">
        <v>125429</v>
      </c>
      <c r="C29" s="79">
        <v>160804</v>
      </c>
      <c r="D29" s="79"/>
      <c r="E29" s="79"/>
      <c r="F29" s="79"/>
      <c r="G29" s="29"/>
    </row>
    <row r="30" spans="1:7" ht="11.25">
      <c r="A30" s="24" t="s">
        <v>100</v>
      </c>
      <c r="B30" s="79"/>
      <c r="C30" s="79">
        <v>32607</v>
      </c>
      <c r="D30" s="79"/>
      <c r="E30" s="79"/>
      <c r="F30" s="79"/>
      <c r="G30" s="29"/>
    </row>
    <row r="31" spans="1:7" ht="11.25">
      <c r="A31" s="24" t="s">
        <v>5</v>
      </c>
      <c r="B31" s="79"/>
      <c r="C31" s="79">
        <v>152685</v>
      </c>
      <c r="D31" s="79"/>
      <c r="E31" s="79"/>
      <c r="F31" s="79">
        <v>13600</v>
      </c>
      <c r="G31" s="29"/>
    </row>
    <row r="32" spans="1:7" ht="11.25">
      <c r="A32" s="24" t="s">
        <v>134</v>
      </c>
      <c r="B32" s="79"/>
      <c r="C32" s="79">
        <v>4934</v>
      </c>
      <c r="D32" s="79"/>
      <c r="E32" s="79"/>
      <c r="F32" s="79"/>
      <c r="G32" s="29">
        <v>58372</v>
      </c>
    </row>
    <row r="33" spans="1:7" ht="11.25">
      <c r="A33" s="24" t="s">
        <v>135</v>
      </c>
      <c r="B33" s="79"/>
      <c r="C33" s="79">
        <v>31849</v>
      </c>
      <c r="D33" s="79"/>
      <c r="E33" s="79"/>
      <c r="F33" s="79"/>
      <c r="G33" s="29"/>
    </row>
    <row r="34" spans="1:7" ht="11.25">
      <c r="A34" s="24" t="s">
        <v>126</v>
      </c>
      <c r="B34" s="79"/>
      <c r="C34" s="79"/>
      <c r="D34" s="79">
        <v>29715</v>
      </c>
      <c r="E34" s="79"/>
      <c r="F34" s="79"/>
      <c r="G34" s="29"/>
    </row>
    <row r="35" spans="1:7" ht="11.25">
      <c r="A35" s="24" t="s">
        <v>36</v>
      </c>
      <c r="B35" s="79"/>
      <c r="C35" s="79"/>
      <c r="D35" s="79"/>
      <c r="E35" s="79">
        <v>1327719</v>
      </c>
      <c r="F35" s="79"/>
      <c r="G35" s="29"/>
    </row>
    <row r="36" spans="1:7" ht="11.25">
      <c r="A36" s="24" t="s">
        <v>98</v>
      </c>
      <c r="B36" s="79"/>
      <c r="C36" s="79"/>
      <c r="D36" s="79"/>
      <c r="E36" s="79">
        <v>727700</v>
      </c>
      <c r="F36" s="79"/>
      <c r="G36" s="29"/>
    </row>
    <row r="37" spans="1:7" ht="11.25">
      <c r="A37" s="24" t="s">
        <v>97</v>
      </c>
      <c r="B37" s="79"/>
      <c r="C37" s="79"/>
      <c r="D37" s="79"/>
      <c r="E37" s="79">
        <v>155200</v>
      </c>
      <c r="F37" s="79"/>
      <c r="G37" s="29"/>
    </row>
    <row r="38" spans="1:7" ht="11.25">
      <c r="A38" s="24" t="s">
        <v>99</v>
      </c>
      <c r="B38" s="79"/>
      <c r="C38" s="79"/>
      <c r="D38" s="79"/>
      <c r="E38" s="79">
        <v>629067</v>
      </c>
      <c r="F38" s="79"/>
      <c r="G38" s="29"/>
    </row>
    <row r="39" spans="1:7" ht="11.25">
      <c r="A39" s="24" t="s">
        <v>110</v>
      </c>
      <c r="B39" s="79"/>
      <c r="C39" s="79"/>
      <c r="D39" s="79"/>
      <c r="E39" s="79">
        <v>21000</v>
      </c>
      <c r="F39" s="79" t="s">
        <v>6</v>
      </c>
      <c r="G39" s="29"/>
    </row>
    <row r="40" spans="1:7" ht="11.25">
      <c r="A40" s="24" t="s">
        <v>105</v>
      </c>
      <c r="B40" s="79" t="s">
        <v>6</v>
      </c>
      <c r="C40" s="79" t="s">
        <v>6</v>
      </c>
      <c r="D40" s="79" t="s">
        <v>6</v>
      </c>
      <c r="E40" s="79">
        <v>123000</v>
      </c>
      <c r="F40" s="79" t="s">
        <v>6</v>
      </c>
      <c r="G40" s="92" t="s">
        <v>6</v>
      </c>
    </row>
    <row r="41" spans="1:7" ht="11.25">
      <c r="A41" s="24" t="s">
        <v>88</v>
      </c>
      <c r="B41" s="79"/>
      <c r="C41" s="79"/>
      <c r="D41" s="79"/>
      <c r="E41" s="79"/>
      <c r="F41" s="79"/>
      <c r="G41" s="92">
        <v>763033</v>
      </c>
    </row>
    <row r="42" spans="1:7" ht="11.25">
      <c r="A42" s="24" t="s">
        <v>106</v>
      </c>
      <c r="B42" s="79"/>
      <c r="C42" s="79"/>
      <c r="D42" s="79"/>
      <c r="E42" s="79"/>
      <c r="F42" s="79"/>
      <c r="G42" s="92">
        <v>430713</v>
      </c>
    </row>
    <row r="43" spans="1:7" ht="11.25">
      <c r="A43" s="24" t="s">
        <v>130</v>
      </c>
      <c r="B43" s="79"/>
      <c r="C43" s="79"/>
      <c r="D43" s="79"/>
      <c r="E43" s="79"/>
      <c r="F43" s="79"/>
      <c r="G43" s="92">
        <v>24458</v>
      </c>
    </row>
    <row r="44" spans="1:7" ht="11.25">
      <c r="A44" s="24" t="s">
        <v>10</v>
      </c>
      <c r="B44" s="79"/>
      <c r="C44" s="79"/>
      <c r="D44" s="79"/>
      <c r="E44" s="79"/>
      <c r="F44" s="79"/>
      <c r="G44" s="92">
        <v>18103</v>
      </c>
    </row>
    <row r="45" spans="1:7" ht="11.25">
      <c r="A45" s="24" t="s">
        <v>136</v>
      </c>
      <c r="B45" s="79"/>
      <c r="C45" s="79"/>
      <c r="D45" s="79"/>
      <c r="E45" s="79"/>
      <c r="F45" s="79"/>
      <c r="G45" s="92">
        <v>185414</v>
      </c>
    </row>
    <row r="46" spans="1:7" ht="11.25">
      <c r="A46" s="24" t="s">
        <v>35</v>
      </c>
      <c r="B46" s="79"/>
      <c r="C46" s="79"/>
      <c r="D46" s="79"/>
      <c r="E46" s="79"/>
      <c r="F46" s="79"/>
      <c r="G46" s="92">
        <v>12000</v>
      </c>
    </row>
    <row r="47" spans="1:7" ht="11.25">
      <c r="A47" s="24" t="s">
        <v>137</v>
      </c>
      <c r="B47" s="79"/>
      <c r="C47" s="79"/>
      <c r="D47" s="79"/>
      <c r="E47" s="79"/>
      <c r="F47" s="79"/>
      <c r="G47" s="92">
        <v>46500</v>
      </c>
    </row>
    <row r="48" spans="1:7" ht="11.25">
      <c r="A48" s="24" t="s">
        <v>138</v>
      </c>
      <c r="B48" s="79"/>
      <c r="C48" s="79"/>
      <c r="D48" s="79"/>
      <c r="E48" s="79"/>
      <c r="F48" s="79" t="s">
        <v>6</v>
      </c>
      <c r="G48" s="92">
        <v>448345</v>
      </c>
    </row>
    <row r="49" spans="1:7" ht="12" thickBot="1">
      <c r="A49" s="75" t="s">
        <v>72</v>
      </c>
      <c r="B49" s="80">
        <f>SUM(B6:B40)</f>
        <v>61105353</v>
      </c>
      <c r="C49" s="80">
        <f>SUM(C6:C40)</f>
        <v>152488993</v>
      </c>
      <c r="D49" s="80">
        <f>SUM(D8:D40)</f>
        <v>883723</v>
      </c>
      <c r="E49" s="80">
        <f>SUM(E9:E40)</f>
        <v>7256609</v>
      </c>
      <c r="F49" s="80">
        <f>SUM(F6:F48)</f>
        <v>7941754</v>
      </c>
      <c r="G49" s="93">
        <v>10457270</v>
      </c>
    </row>
    <row r="51" ht="11.25">
      <c r="A51" s="3" t="s">
        <v>178</v>
      </c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E28" sqref="E28"/>
    </sheetView>
  </sheetViews>
  <sheetFormatPr defaultColWidth="12" defaultRowHeight="12.75"/>
  <cols>
    <col min="1" max="1" width="14.33203125" style="2" customWidth="1"/>
    <col min="2" max="5" width="12" style="2" customWidth="1"/>
    <col min="6" max="6" width="13.33203125" style="2" customWidth="1"/>
    <col min="7" max="7" width="14.16015625" style="2" customWidth="1"/>
    <col min="8" max="16384" width="12" style="2" customWidth="1"/>
  </cols>
  <sheetData>
    <row r="1" spans="1:7" s="50" customFormat="1" ht="11.25">
      <c r="A1" s="53" t="s">
        <v>179</v>
      </c>
      <c r="B1" s="70"/>
      <c r="C1" s="70"/>
      <c r="D1" s="70"/>
      <c r="E1" s="70"/>
      <c r="F1" s="70"/>
      <c r="G1" s="53"/>
    </row>
    <row r="2" spans="1:6" ht="11.25">
      <c r="A2" s="2" t="s">
        <v>177</v>
      </c>
      <c r="B2" s="1"/>
      <c r="C2" s="1"/>
      <c r="D2" s="1"/>
      <c r="E2" s="1"/>
      <c r="F2" s="1"/>
    </row>
    <row r="3" spans="1:6" ht="11.25">
      <c r="A3" s="68" t="s">
        <v>139</v>
      </c>
      <c r="B3" s="1"/>
      <c r="C3" s="1"/>
      <c r="D3" s="1"/>
      <c r="E3" s="1"/>
      <c r="F3" s="1"/>
    </row>
    <row r="4" s="38" customFormat="1" ht="12" thickBot="1"/>
    <row r="5" spans="1:7" s="38" customFormat="1" ht="12" thickBot="1">
      <c r="A5" s="54" t="s">
        <v>66</v>
      </c>
      <c r="B5" s="71" t="s">
        <v>3</v>
      </c>
      <c r="C5" s="71" t="s">
        <v>4</v>
      </c>
      <c r="D5" s="71" t="s">
        <v>68</v>
      </c>
      <c r="E5" s="71" t="s">
        <v>83</v>
      </c>
      <c r="F5" s="71" t="s">
        <v>48</v>
      </c>
      <c r="G5" s="72" t="s">
        <v>128</v>
      </c>
    </row>
    <row r="6" spans="1:7" ht="11.25">
      <c r="A6" s="24" t="s">
        <v>15</v>
      </c>
      <c r="B6" s="82"/>
      <c r="C6" s="82">
        <v>41117.9</v>
      </c>
      <c r="D6" s="82"/>
      <c r="E6" s="82"/>
      <c r="F6" s="82"/>
      <c r="G6" s="31"/>
    </row>
    <row r="7" spans="1:7" ht="11.25">
      <c r="A7" s="24" t="s">
        <v>140</v>
      </c>
      <c r="B7" s="82">
        <v>83.7</v>
      </c>
      <c r="C7" s="82">
        <v>10240.5</v>
      </c>
      <c r="D7" s="82">
        <v>158.9</v>
      </c>
      <c r="E7" s="82"/>
      <c r="F7" s="82">
        <v>981.7</v>
      </c>
      <c r="G7" s="31">
        <v>3156</v>
      </c>
    </row>
    <row r="8" spans="1:7" ht="11.25">
      <c r="A8" s="24" t="s">
        <v>8</v>
      </c>
      <c r="B8" s="82">
        <v>12134.1</v>
      </c>
      <c r="C8" s="82">
        <v>3482.9</v>
      </c>
      <c r="D8" s="82"/>
      <c r="E8" s="82"/>
      <c r="F8" s="82"/>
      <c r="G8" s="31">
        <v>1378.6</v>
      </c>
    </row>
    <row r="9" spans="1:7" ht="11.25">
      <c r="A9" s="24" t="s">
        <v>86</v>
      </c>
      <c r="B9" s="82">
        <v>7219.6</v>
      </c>
      <c r="C9" s="82">
        <v>6884.4</v>
      </c>
      <c r="D9" s="82"/>
      <c r="E9" s="82"/>
      <c r="F9" s="82">
        <v>985.3</v>
      </c>
      <c r="G9" s="31">
        <v>221.9</v>
      </c>
    </row>
    <row r="10" spans="1:7" ht="11.25">
      <c r="A10" s="24" t="s">
        <v>132</v>
      </c>
      <c r="B10" s="82">
        <v>8523.1</v>
      </c>
      <c r="C10" s="82">
        <v>2941.4</v>
      </c>
      <c r="D10" s="82"/>
      <c r="E10" s="82"/>
      <c r="F10" s="82"/>
      <c r="G10" s="31">
        <v>605.8</v>
      </c>
    </row>
    <row r="11" spans="1:7" ht="11.25">
      <c r="A11" s="24" t="s">
        <v>141</v>
      </c>
      <c r="B11" s="82"/>
      <c r="C11" s="82">
        <v>13498.8</v>
      </c>
      <c r="D11" s="82"/>
      <c r="E11" s="82"/>
      <c r="F11" s="82"/>
      <c r="G11" s="31"/>
    </row>
    <row r="12" spans="1:7" ht="11.25">
      <c r="A12" s="24" t="s">
        <v>26</v>
      </c>
      <c r="B12" s="82"/>
      <c r="C12" s="82">
        <v>11498.4</v>
      </c>
      <c r="D12" s="82"/>
      <c r="E12" s="82"/>
      <c r="F12" s="82">
        <v>206.3</v>
      </c>
      <c r="G12" s="31"/>
    </row>
    <row r="13" spans="1:7" ht="11.25">
      <c r="A13" s="24" t="s">
        <v>39</v>
      </c>
      <c r="B13" s="82"/>
      <c r="C13" s="82">
        <v>9420.3</v>
      </c>
      <c r="D13" s="82">
        <v>305.3</v>
      </c>
      <c r="E13" s="82">
        <v>1051.5</v>
      </c>
      <c r="F13" s="82"/>
      <c r="G13" s="31">
        <v>160.2</v>
      </c>
    </row>
    <row r="14" spans="1:7" ht="11.25">
      <c r="A14" s="24" t="s">
        <v>31</v>
      </c>
      <c r="B14" s="82"/>
      <c r="C14" s="82">
        <v>6782.6</v>
      </c>
      <c r="D14" s="82"/>
      <c r="E14" s="82">
        <v>35</v>
      </c>
      <c r="F14" s="82">
        <v>1225.7</v>
      </c>
      <c r="G14" s="31">
        <v>76.6</v>
      </c>
    </row>
    <row r="15" spans="1:7" ht="11.25">
      <c r="A15" s="24" t="s">
        <v>27</v>
      </c>
      <c r="B15" s="82"/>
      <c r="C15" s="82">
        <v>5708.5</v>
      </c>
      <c r="D15" s="82"/>
      <c r="E15" s="82"/>
      <c r="F15" s="82">
        <v>1724.7</v>
      </c>
      <c r="G15" s="31">
        <v>756.6</v>
      </c>
    </row>
    <row r="16" spans="1:7" ht="11.25">
      <c r="A16" s="24" t="s">
        <v>105</v>
      </c>
      <c r="B16" s="82"/>
      <c r="C16" s="82">
        <v>752.9</v>
      </c>
      <c r="D16" s="82"/>
      <c r="E16" s="82"/>
      <c r="F16" s="82"/>
      <c r="G16" s="31"/>
    </row>
    <row r="17" spans="1:7" ht="11.25">
      <c r="A17" s="24" t="s">
        <v>125</v>
      </c>
      <c r="B17" s="82"/>
      <c r="C17" s="82">
        <v>104.7</v>
      </c>
      <c r="D17" s="82"/>
      <c r="E17" s="82">
        <v>29.3</v>
      </c>
      <c r="F17" s="82">
        <v>493.8</v>
      </c>
      <c r="G17" s="31"/>
    </row>
    <row r="18" spans="1:7" ht="11.25">
      <c r="A18" s="24" t="s">
        <v>50</v>
      </c>
      <c r="B18" s="82"/>
      <c r="C18" s="82">
        <v>6035.7</v>
      </c>
      <c r="D18" s="82"/>
      <c r="E18" s="82"/>
      <c r="F18" s="82"/>
      <c r="G18" s="31"/>
    </row>
    <row r="19" spans="1:7" ht="11.25">
      <c r="A19" s="24" t="s">
        <v>142</v>
      </c>
      <c r="B19" s="82"/>
      <c r="C19" s="82">
        <v>4483.1</v>
      </c>
      <c r="D19" s="82"/>
      <c r="E19" s="82"/>
      <c r="F19" s="82"/>
      <c r="G19" s="31"/>
    </row>
    <row r="20" spans="1:7" ht="11.25">
      <c r="A20" s="24" t="s">
        <v>14</v>
      </c>
      <c r="B20" s="82"/>
      <c r="C20" s="82"/>
      <c r="D20" s="82">
        <v>699.7</v>
      </c>
      <c r="E20" s="82">
        <v>2409.3</v>
      </c>
      <c r="F20" s="82"/>
      <c r="G20" s="31">
        <v>321.6</v>
      </c>
    </row>
    <row r="21" spans="1:7" ht="11.25">
      <c r="A21" s="24" t="s">
        <v>16</v>
      </c>
      <c r="B21" s="82"/>
      <c r="C21" s="82">
        <v>2550.2</v>
      </c>
      <c r="D21" s="82"/>
      <c r="E21" s="82"/>
      <c r="F21" s="82">
        <v>673.5</v>
      </c>
      <c r="G21" s="31">
        <v>111</v>
      </c>
    </row>
    <row r="22" spans="1:7" ht="11.25">
      <c r="A22" s="24" t="s">
        <v>18</v>
      </c>
      <c r="B22" s="82"/>
      <c r="C22" s="82">
        <v>2403.7</v>
      </c>
      <c r="D22" s="82"/>
      <c r="E22" s="82"/>
      <c r="F22" s="82">
        <v>59.2</v>
      </c>
      <c r="G22" s="31">
        <v>881.3</v>
      </c>
    </row>
    <row r="23" spans="1:7" ht="11.25">
      <c r="A23" s="24" t="s">
        <v>19</v>
      </c>
      <c r="B23" s="82"/>
      <c r="C23" s="82">
        <v>3086.1</v>
      </c>
      <c r="D23" s="82"/>
      <c r="E23" s="82"/>
      <c r="F23" s="82">
        <v>5.5</v>
      </c>
      <c r="G23" s="31">
        <v>40.2</v>
      </c>
    </row>
    <row r="24" spans="1:7" ht="11.25">
      <c r="A24" s="24" t="s">
        <v>37</v>
      </c>
      <c r="B24" s="82"/>
      <c r="C24" s="82">
        <v>3349.5</v>
      </c>
      <c r="D24" s="82"/>
      <c r="E24" s="82"/>
      <c r="F24" s="82"/>
      <c r="G24" s="31"/>
    </row>
    <row r="25" spans="1:7" ht="11.25">
      <c r="A25" s="24" t="s">
        <v>88</v>
      </c>
      <c r="B25" s="82"/>
      <c r="C25" s="82">
        <v>10.7</v>
      </c>
      <c r="D25" s="82"/>
      <c r="E25" s="82"/>
      <c r="F25" s="82"/>
      <c r="G25" s="31">
        <v>2938.1</v>
      </c>
    </row>
    <row r="26" spans="1:7" ht="11.25">
      <c r="A26" s="24" t="s">
        <v>7</v>
      </c>
      <c r="B26" s="82">
        <v>45.4</v>
      </c>
      <c r="C26" s="82">
        <v>2013.9</v>
      </c>
      <c r="D26" s="82"/>
      <c r="E26" s="82"/>
      <c r="F26" s="82">
        <v>269.2</v>
      </c>
      <c r="G26" s="31">
        <v>43</v>
      </c>
    </row>
    <row r="27" spans="1:7" ht="11.25">
      <c r="A27" s="24" t="s">
        <v>11</v>
      </c>
      <c r="B27" s="82"/>
      <c r="C27" s="82">
        <v>1620</v>
      </c>
      <c r="D27" s="82"/>
      <c r="E27" s="82"/>
      <c r="F27" s="82">
        <v>3.9</v>
      </c>
      <c r="G27" s="31">
        <v>115.4</v>
      </c>
    </row>
    <row r="28" spans="1:7" ht="11.25">
      <c r="A28" s="24" t="s">
        <v>42</v>
      </c>
      <c r="B28" s="82">
        <v>21.6</v>
      </c>
      <c r="C28" s="82">
        <v>2020.3</v>
      </c>
      <c r="D28" s="82"/>
      <c r="E28" s="82"/>
      <c r="F28" s="82">
        <v>120.7</v>
      </c>
      <c r="G28" s="31">
        <v>97.9</v>
      </c>
    </row>
    <row r="29" spans="1:7" ht="11.25">
      <c r="A29" s="24" t="s">
        <v>91</v>
      </c>
      <c r="B29" s="82"/>
      <c r="C29" s="82">
        <v>934</v>
      </c>
      <c r="D29" s="82"/>
      <c r="E29" s="82"/>
      <c r="F29" s="82">
        <v>98.1</v>
      </c>
      <c r="G29" s="31"/>
    </row>
    <row r="30" spans="1:7" ht="11.25">
      <c r="A30" s="24" t="s">
        <v>89</v>
      </c>
      <c r="B30" s="82"/>
      <c r="C30" s="82">
        <v>862.8</v>
      </c>
      <c r="D30" s="82"/>
      <c r="E30" s="82"/>
      <c r="F30" s="82">
        <v>58.2</v>
      </c>
      <c r="G30" s="31"/>
    </row>
    <row r="31" spans="1:7" ht="11.25">
      <c r="A31" s="24" t="s">
        <v>56</v>
      </c>
      <c r="B31" s="82"/>
      <c r="C31" s="82">
        <v>371</v>
      </c>
      <c r="D31" s="82"/>
      <c r="E31" s="82"/>
      <c r="F31" s="82"/>
      <c r="G31" s="31"/>
    </row>
    <row r="32" spans="1:7" ht="11.25">
      <c r="A32" s="24" t="s">
        <v>41</v>
      </c>
      <c r="B32" s="82"/>
      <c r="C32" s="82">
        <v>241.9</v>
      </c>
      <c r="D32" s="82"/>
      <c r="E32" s="82"/>
      <c r="F32" s="82"/>
      <c r="G32" s="31"/>
    </row>
    <row r="33" spans="1:7" ht="11.25">
      <c r="A33" s="24" t="s">
        <v>97</v>
      </c>
      <c r="B33" s="82"/>
      <c r="C33" s="82"/>
      <c r="D33" s="82"/>
      <c r="E33" s="82">
        <v>183</v>
      </c>
      <c r="F33" s="82"/>
      <c r="G33" s="31"/>
    </row>
    <row r="34" spans="1:7" ht="11.25">
      <c r="A34" s="24" t="s">
        <v>143</v>
      </c>
      <c r="B34" s="82"/>
      <c r="C34" s="82"/>
      <c r="D34" s="82">
        <v>97.6</v>
      </c>
      <c r="E34" s="82"/>
      <c r="F34" s="82"/>
      <c r="G34" s="31"/>
    </row>
    <row r="35" spans="1:7" ht="11.25">
      <c r="A35" s="24" t="s">
        <v>101</v>
      </c>
      <c r="B35" s="82"/>
      <c r="C35" s="82"/>
      <c r="D35" s="82"/>
      <c r="E35" s="82"/>
      <c r="F35" s="82">
        <v>42.8</v>
      </c>
      <c r="G35" s="31"/>
    </row>
    <row r="36" spans="1:7" ht="11.25">
      <c r="A36" s="24" t="s">
        <v>22</v>
      </c>
      <c r="B36" s="82"/>
      <c r="C36" s="82">
        <v>33.3</v>
      </c>
      <c r="D36" s="82"/>
      <c r="E36" s="82"/>
      <c r="F36" s="82"/>
      <c r="G36" s="31">
        <v>10.3</v>
      </c>
    </row>
    <row r="37" spans="1:7" ht="11.25">
      <c r="A37" s="24" t="s">
        <v>35</v>
      </c>
      <c r="B37" s="82"/>
      <c r="C37" s="82">
        <v>27.2</v>
      </c>
      <c r="D37" s="82"/>
      <c r="E37" s="82"/>
      <c r="F37" s="82"/>
      <c r="G37" s="31">
        <v>10.7</v>
      </c>
    </row>
    <row r="38" spans="1:7" ht="11.25">
      <c r="A38" s="24" t="s">
        <v>144</v>
      </c>
      <c r="B38" s="82"/>
      <c r="C38" s="82"/>
      <c r="D38" s="82"/>
      <c r="E38" s="82">
        <v>21.5</v>
      </c>
      <c r="F38" s="82"/>
      <c r="G38" s="31"/>
    </row>
    <row r="39" spans="1:7" ht="11.25">
      <c r="A39" s="24" t="s">
        <v>36</v>
      </c>
      <c r="B39" s="82"/>
      <c r="C39" s="82"/>
      <c r="D39" s="82"/>
      <c r="E39" s="82">
        <v>496.7</v>
      </c>
      <c r="F39" s="82"/>
      <c r="G39" s="31"/>
    </row>
    <row r="40" spans="1:7" ht="11.25">
      <c r="A40" s="24" t="s">
        <v>99</v>
      </c>
      <c r="B40" s="82" t="s">
        <v>6</v>
      </c>
      <c r="C40" s="82" t="s">
        <v>6</v>
      </c>
      <c r="D40" s="82" t="s">
        <v>6</v>
      </c>
      <c r="E40" s="82">
        <v>250.8</v>
      </c>
      <c r="F40" s="82" t="s">
        <v>6</v>
      </c>
      <c r="G40" s="31" t="s">
        <v>6</v>
      </c>
    </row>
    <row r="41" spans="1:7" ht="11.25">
      <c r="A41" s="24" t="s">
        <v>106</v>
      </c>
      <c r="B41" s="82"/>
      <c r="C41" s="82"/>
      <c r="D41" s="82"/>
      <c r="E41" s="82"/>
      <c r="F41" s="82"/>
      <c r="G41" s="31">
        <v>646.4</v>
      </c>
    </row>
    <row r="42" spans="1:7" ht="11.25">
      <c r="A42" s="24" t="s">
        <v>130</v>
      </c>
      <c r="B42" s="82"/>
      <c r="C42" s="82"/>
      <c r="D42" s="82"/>
      <c r="E42" s="82"/>
      <c r="F42" s="82"/>
      <c r="G42" s="31">
        <v>45.2</v>
      </c>
    </row>
    <row r="43" spans="1:7" ht="11.25">
      <c r="A43" s="24" t="s">
        <v>10</v>
      </c>
      <c r="B43" s="82"/>
      <c r="C43" s="82"/>
      <c r="D43" s="82"/>
      <c r="E43" s="82"/>
      <c r="F43" s="82"/>
      <c r="G43" s="31">
        <v>10.2</v>
      </c>
    </row>
    <row r="44" spans="1:7" ht="11.25">
      <c r="A44" s="24" t="s">
        <v>34</v>
      </c>
      <c r="B44" s="82"/>
      <c r="C44" s="82"/>
      <c r="D44" s="82"/>
      <c r="E44" s="82"/>
      <c r="F44" s="82"/>
      <c r="G44" s="31">
        <v>553.7</v>
      </c>
    </row>
    <row r="45" spans="1:7" ht="11.25">
      <c r="A45" s="24" t="s">
        <v>137</v>
      </c>
      <c r="B45" s="82"/>
      <c r="C45" s="82"/>
      <c r="D45" s="82"/>
      <c r="E45" s="82"/>
      <c r="F45" s="82"/>
      <c r="G45" s="31">
        <v>60.6</v>
      </c>
    </row>
    <row r="46" spans="1:7" ht="11.25">
      <c r="A46" s="24" t="s">
        <v>94</v>
      </c>
      <c r="B46" s="82"/>
      <c r="C46" s="82"/>
      <c r="D46" s="82"/>
      <c r="E46" s="82"/>
      <c r="F46" s="82"/>
      <c r="G46" s="31">
        <v>76.2</v>
      </c>
    </row>
    <row r="47" spans="1:7" ht="12" thickBot="1">
      <c r="A47" s="25" t="s">
        <v>72</v>
      </c>
      <c r="B47" s="83">
        <f aca="true" t="shared" si="0" ref="B47:G47">SUM(B6:B40)</f>
        <v>28027.5</v>
      </c>
      <c r="C47" s="83">
        <f t="shared" si="0"/>
        <v>142476.69999999998</v>
      </c>
      <c r="D47" s="83">
        <f t="shared" si="0"/>
        <v>1261.5</v>
      </c>
      <c r="E47" s="83">
        <f t="shared" si="0"/>
        <v>4477.1</v>
      </c>
      <c r="F47" s="83">
        <f t="shared" si="0"/>
        <v>6948.599999999999</v>
      </c>
      <c r="G47" s="84">
        <f t="shared" si="0"/>
        <v>10925.2</v>
      </c>
    </row>
    <row r="49" ht="11.25">
      <c r="A49" s="2" t="s">
        <v>145</v>
      </c>
    </row>
    <row r="50" ht="11.25">
      <c r="A50" s="2" t="s">
        <v>146</v>
      </c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8" sqref="G28"/>
    </sheetView>
  </sheetViews>
  <sheetFormatPr defaultColWidth="12" defaultRowHeight="12.75"/>
  <cols>
    <col min="1" max="1" width="16.33203125" style="2" customWidth="1"/>
    <col min="2" max="2" width="11.83203125" style="2" customWidth="1"/>
    <col min="3" max="3" width="12" style="2" customWidth="1"/>
    <col min="4" max="4" width="10" style="2" customWidth="1"/>
    <col min="5" max="5" width="9.33203125" style="2" customWidth="1"/>
    <col min="6" max="6" width="11" style="2" customWidth="1"/>
    <col min="7" max="7" width="13.33203125" style="2" customWidth="1"/>
    <col min="8" max="8" width="14" style="2" customWidth="1"/>
    <col min="9" max="16384" width="12" style="2" customWidth="1"/>
  </cols>
  <sheetData>
    <row r="1" spans="1:8" s="50" customFormat="1" ht="11.25">
      <c r="A1" s="53" t="s">
        <v>179</v>
      </c>
      <c r="B1" s="70"/>
      <c r="C1" s="70"/>
      <c r="D1" s="70"/>
      <c r="E1" s="70"/>
      <c r="F1" s="70"/>
      <c r="G1" s="70"/>
      <c r="H1" s="70"/>
    </row>
    <row r="2" spans="1:8" ht="11.25">
      <c r="A2" s="2" t="s">
        <v>177</v>
      </c>
      <c r="B2" s="1"/>
      <c r="C2" s="1"/>
      <c r="D2" s="1"/>
      <c r="E2" s="1"/>
      <c r="F2" s="1"/>
      <c r="G2" s="1"/>
      <c r="H2" s="1"/>
    </row>
    <row r="3" spans="1:8" ht="11.25">
      <c r="A3" s="2" t="s">
        <v>147</v>
      </c>
      <c r="B3" s="1"/>
      <c r="C3" s="1"/>
      <c r="D3" s="1"/>
      <c r="E3" s="1"/>
      <c r="F3" s="1"/>
      <c r="G3" s="1"/>
      <c r="H3" s="1"/>
    </row>
    <row r="4" spans="2:8" ht="12" thickBot="1">
      <c r="B4" s="1"/>
      <c r="C4" s="1"/>
      <c r="D4" s="1"/>
      <c r="E4" s="1"/>
      <c r="F4" s="1"/>
      <c r="G4" s="1"/>
      <c r="H4" s="1"/>
    </row>
    <row r="5" spans="1:8" ht="12" thickBot="1">
      <c r="A5" s="69" t="s">
        <v>66</v>
      </c>
      <c r="B5" s="71" t="s">
        <v>3</v>
      </c>
      <c r="C5" s="71" t="s">
        <v>4</v>
      </c>
      <c r="D5" s="71" t="s">
        <v>148</v>
      </c>
      <c r="E5" s="71" t="s">
        <v>68</v>
      </c>
      <c r="F5" s="71" t="s">
        <v>149</v>
      </c>
      <c r="G5" s="71" t="s">
        <v>48</v>
      </c>
      <c r="H5" s="72" t="s">
        <v>128</v>
      </c>
    </row>
    <row r="6" spans="1:8" ht="11.25">
      <c r="A6" s="81" t="s">
        <v>15</v>
      </c>
      <c r="B6" s="87" t="s">
        <v>6</v>
      </c>
      <c r="C6" s="87">
        <v>84089</v>
      </c>
      <c r="D6" s="87">
        <v>54.4</v>
      </c>
      <c r="E6" s="87" t="s">
        <v>6</v>
      </c>
      <c r="F6" s="87" t="s">
        <v>6</v>
      </c>
      <c r="G6" s="87" t="s">
        <v>6</v>
      </c>
      <c r="H6" s="88"/>
    </row>
    <row r="7" spans="1:8" ht="11.25">
      <c r="A7" s="81" t="s">
        <v>150</v>
      </c>
      <c r="B7" s="87" t="s">
        <v>6</v>
      </c>
      <c r="C7" s="87">
        <v>37294.7</v>
      </c>
      <c r="D7" s="87" t="s">
        <v>6</v>
      </c>
      <c r="E7" s="87" t="s">
        <v>6</v>
      </c>
      <c r="F7" s="87" t="s">
        <v>6</v>
      </c>
      <c r="G7" s="87" t="s">
        <v>6</v>
      </c>
      <c r="H7" s="88"/>
    </row>
    <row r="8" spans="1:8" ht="11.25">
      <c r="A8" s="81" t="s">
        <v>39</v>
      </c>
      <c r="B8" s="87">
        <v>179.5</v>
      </c>
      <c r="C8" s="87">
        <v>18684.7</v>
      </c>
      <c r="D8" s="87">
        <v>3886.9</v>
      </c>
      <c r="E8" s="87">
        <v>289.5</v>
      </c>
      <c r="F8" s="87" t="s">
        <v>6</v>
      </c>
      <c r="G8" s="87" t="s">
        <v>6</v>
      </c>
      <c r="H8" s="88">
        <v>120.6</v>
      </c>
    </row>
    <row r="9" spans="1:8" ht="11.25">
      <c r="A9" s="81" t="s">
        <v>8</v>
      </c>
      <c r="B9" s="87">
        <v>5662.8</v>
      </c>
      <c r="C9" s="87">
        <v>10507.5</v>
      </c>
      <c r="D9" s="87" t="s">
        <v>6</v>
      </c>
      <c r="E9" s="87" t="s">
        <v>6</v>
      </c>
      <c r="F9" s="87">
        <v>17.6</v>
      </c>
      <c r="G9" s="87" t="s">
        <v>6</v>
      </c>
      <c r="H9" s="88">
        <v>1899.2</v>
      </c>
    </row>
    <row r="10" spans="1:8" ht="11.25">
      <c r="A10" s="81" t="s">
        <v>125</v>
      </c>
      <c r="B10" s="87" t="s">
        <v>6</v>
      </c>
      <c r="C10" s="87">
        <v>2545.7</v>
      </c>
      <c r="D10" s="87" t="s">
        <v>6</v>
      </c>
      <c r="E10" s="87" t="s">
        <v>6</v>
      </c>
      <c r="F10" s="87" t="s">
        <v>6</v>
      </c>
      <c r="G10" s="87">
        <v>1113.1</v>
      </c>
      <c r="H10" s="88"/>
    </row>
    <row r="11" spans="1:8" ht="11.25">
      <c r="A11" s="81" t="s">
        <v>26</v>
      </c>
      <c r="B11" s="87" t="s">
        <v>6</v>
      </c>
      <c r="C11" s="87">
        <v>14381</v>
      </c>
      <c r="D11" s="87" t="s">
        <v>6</v>
      </c>
      <c r="E11" s="87" t="s">
        <v>6</v>
      </c>
      <c r="F11" s="87" t="s">
        <v>6</v>
      </c>
      <c r="G11" s="87">
        <v>307.5</v>
      </c>
      <c r="H11" s="88"/>
    </row>
    <row r="12" spans="1:8" ht="11.25">
      <c r="A12" s="81" t="s">
        <v>58</v>
      </c>
      <c r="B12" s="87">
        <v>133.2</v>
      </c>
      <c r="C12" s="87">
        <v>6652.2</v>
      </c>
      <c r="D12" s="87" t="s">
        <v>6</v>
      </c>
      <c r="E12" s="87" t="s">
        <v>6</v>
      </c>
      <c r="F12" s="87" t="s">
        <v>6</v>
      </c>
      <c r="G12" s="87">
        <v>712.2</v>
      </c>
      <c r="H12" s="88">
        <v>4044</v>
      </c>
    </row>
    <row r="13" spans="1:8" ht="11.25">
      <c r="A13" s="81" t="s">
        <v>71</v>
      </c>
      <c r="B13" s="87" t="s">
        <v>6</v>
      </c>
      <c r="C13" s="87">
        <v>10213.6</v>
      </c>
      <c r="D13" s="87" t="s">
        <v>6</v>
      </c>
      <c r="E13" s="87" t="s">
        <v>6</v>
      </c>
      <c r="F13" s="87" t="s">
        <v>6</v>
      </c>
      <c r="G13" s="87" t="s">
        <v>6</v>
      </c>
      <c r="H13" s="88" t="s">
        <v>6</v>
      </c>
    </row>
    <row r="14" spans="1:8" ht="11.25">
      <c r="A14" s="81" t="s">
        <v>122</v>
      </c>
      <c r="B14" s="87" t="s">
        <v>6</v>
      </c>
      <c r="C14" s="87">
        <v>5051</v>
      </c>
      <c r="D14" s="87" t="s">
        <v>6</v>
      </c>
      <c r="E14" s="87">
        <v>28.4</v>
      </c>
      <c r="F14" s="87" t="s">
        <v>6</v>
      </c>
      <c r="G14" s="87">
        <v>1077</v>
      </c>
      <c r="H14" s="88">
        <v>542.7</v>
      </c>
    </row>
    <row r="15" spans="1:8" ht="11.25">
      <c r="A15" s="81" t="s">
        <v>27</v>
      </c>
      <c r="B15" s="87" t="s">
        <v>6</v>
      </c>
      <c r="C15" s="87">
        <v>3732.2</v>
      </c>
      <c r="D15" s="87" t="s">
        <v>6</v>
      </c>
      <c r="E15" s="87" t="s">
        <v>6</v>
      </c>
      <c r="F15" s="87" t="s">
        <v>6</v>
      </c>
      <c r="G15" s="87">
        <v>1519.4</v>
      </c>
      <c r="H15" s="88">
        <v>960.2</v>
      </c>
    </row>
    <row r="16" spans="1:8" ht="11.25">
      <c r="A16" s="81" t="s">
        <v>132</v>
      </c>
      <c r="B16" s="87">
        <v>2506.9</v>
      </c>
      <c r="C16" s="87">
        <v>1947.7</v>
      </c>
      <c r="D16" s="87" t="s">
        <v>6</v>
      </c>
      <c r="E16" s="87" t="s">
        <v>6</v>
      </c>
      <c r="F16" s="87" t="s">
        <v>6</v>
      </c>
      <c r="G16" s="87" t="s">
        <v>6</v>
      </c>
      <c r="H16" s="88">
        <v>376.5</v>
      </c>
    </row>
    <row r="17" spans="1:8" ht="11.25">
      <c r="A17" s="81" t="s">
        <v>88</v>
      </c>
      <c r="B17" s="87" t="s">
        <v>6</v>
      </c>
      <c r="C17" s="87" t="s">
        <v>6</v>
      </c>
      <c r="D17" s="87" t="s">
        <v>6</v>
      </c>
      <c r="E17" s="87" t="s">
        <v>6</v>
      </c>
      <c r="F17" s="87" t="s">
        <v>6</v>
      </c>
      <c r="G17" s="87" t="s">
        <v>6</v>
      </c>
      <c r="H17" s="88">
        <v>5240.7</v>
      </c>
    </row>
    <row r="18" spans="1:8" ht="11.25">
      <c r="A18" s="81" t="s">
        <v>33</v>
      </c>
      <c r="B18" s="87">
        <v>697.1</v>
      </c>
      <c r="C18" s="87">
        <v>2866.4</v>
      </c>
      <c r="D18" s="87" t="s">
        <v>6</v>
      </c>
      <c r="E18" s="87" t="s">
        <v>6</v>
      </c>
      <c r="F18" s="87" t="s">
        <v>6</v>
      </c>
      <c r="G18" s="87">
        <v>556.8</v>
      </c>
      <c r="H18" s="88">
        <v>68.9</v>
      </c>
    </row>
    <row r="19" spans="1:8" ht="11.25">
      <c r="A19" s="81" t="s">
        <v>14</v>
      </c>
      <c r="B19" s="87" t="s">
        <v>6</v>
      </c>
      <c r="C19" s="87" t="s">
        <v>6</v>
      </c>
      <c r="D19" s="87">
        <v>1815.3</v>
      </c>
      <c r="E19" s="87">
        <v>1652.6</v>
      </c>
      <c r="F19" s="87" t="s">
        <v>6</v>
      </c>
      <c r="G19" s="87" t="s">
        <v>6</v>
      </c>
      <c r="H19" s="88" t="s">
        <v>6</v>
      </c>
    </row>
    <row r="20" spans="1:8" ht="11.25">
      <c r="A20" s="81" t="s">
        <v>18</v>
      </c>
      <c r="B20" s="87" t="s">
        <v>6</v>
      </c>
      <c r="C20" s="87">
        <v>1643.4</v>
      </c>
      <c r="D20" s="87" t="s">
        <v>6</v>
      </c>
      <c r="E20" s="87" t="s">
        <v>6</v>
      </c>
      <c r="F20" s="87" t="s">
        <v>6</v>
      </c>
      <c r="G20" s="87">
        <v>134.2</v>
      </c>
      <c r="H20" s="88">
        <v>1392.4</v>
      </c>
    </row>
    <row r="21" spans="1:8" ht="11.25">
      <c r="A21" s="81" t="s">
        <v>7</v>
      </c>
      <c r="B21" s="87" t="s">
        <v>6</v>
      </c>
      <c r="C21" s="87">
        <v>1857.6</v>
      </c>
      <c r="D21" s="87" t="s">
        <v>6</v>
      </c>
      <c r="E21" s="87" t="s">
        <v>6</v>
      </c>
      <c r="F21" s="87" t="s">
        <v>6</v>
      </c>
      <c r="G21" s="87">
        <v>400.3</v>
      </c>
      <c r="H21" s="88">
        <v>122.3</v>
      </c>
    </row>
    <row r="22" spans="1:8" ht="11.25">
      <c r="A22" s="81" t="s">
        <v>16</v>
      </c>
      <c r="B22" s="87" t="s">
        <v>6</v>
      </c>
      <c r="C22" s="87">
        <v>1374.4</v>
      </c>
      <c r="D22" s="87" t="s">
        <v>6</v>
      </c>
      <c r="E22" s="87" t="s">
        <v>6</v>
      </c>
      <c r="F22" s="87" t="s">
        <v>6</v>
      </c>
      <c r="G22" s="87">
        <v>753.6</v>
      </c>
      <c r="H22" s="88">
        <v>189.2</v>
      </c>
    </row>
    <row r="23" spans="1:8" ht="11.25">
      <c r="A23" s="81" t="s">
        <v>77</v>
      </c>
      <c r="B23" s="87" t="s">
        <v>6</v>
      </c>
      <c r="C23" s="87">
        <v>2194.9</v>
      </c>
      <c r="D23" s="87">
        <v>5</v>
      </c>
      <c r="E23" s="87" t="s">
        <v>6</v>
      </c>
      <c r="F23" s="87" t="s">
        <v>6</v>
      </c>
      <c r="G23" s="87" t="s">
        <v>6</v>
      </c>
      <c r="H23" s="88" t="s">
        <v>6</v>
      </c>
    </row>
    <row r="24" spans="1:8" ht="11.25">
      <c r="A24" s="81" t="s">
        <v>22</v>
      </c>
      <c r="B24" s="87" t="s">
        <v>6</v>
      </c>
      <c r="C24" s="87">
        <v>1702.8</v>
      </c>
      <c r="D24" s="87" t="s">
        <v>6</v>
      </c>
      <c r="E24" s="87" t="s">
        <v>6</v>
      </c>
      <c r="F24" s="87" t="s">
        <v>6</v>
      </c>
      <c r="G24" s="87">
        <v>168.8</v>
      </c>
      <c r="H24" s="88">
        <v>124.4</v>
      </c>
    </row>
    <row r="25" spans="1:8" ht="11.25">
      <c r="A25" s="81" t="s">
        <v>42</v>
      </c>
      <c r="B25" s="87">
        <v>214.5</v>
      </c>
      <c r="C25" s="87">
        <v>1169.7</v>
      </c>
      <c r="D25" s="87" t="s">
        <v>6</v>
      </c>
      <c r="E25" s="87" t="s">
        <v>6</v>
      </c>
      <c r="F25" s="87" t="s">
        <v>6</v>
      </c>
      <c r="G25" s="87">
        <v>223.1</v>
      </c>
      <c r="H25" s="88">
        <v>280.7</v>
      </c>
    </row>
    <row r="26" spans="1:8" ht="11.25">
      <c r="A26" s="81" t="s">
        <v>19</v>
      </c>
      <c r="B26" s="87" t="s">
        <v>6</v>
      </c>
      <c r="C26" s="87">
        <v>1613.3</v>
      </c>
      <c r="D26" s="87">
        <v>28.9</v>
      </c>
      <c r="E26" s="87" t="s">
        <v>6</v>
      </c>
      <c r="F26" s="87" t="s">
        <v>6</v>
      </c>
      <c r="G26" s="87">
        <v>1.1</v>
      </c>
      <c r="H26" s="88"/>
    </row>
    <row r="27" spans="1:8" ht="11.25">
      <c r="A27" s="81" t="s">
        <v>11</v>
      </c>
      <c r="B27" s="87" t="s">
        <v>6</v>
      </c>
      <c r="C27" s="87">
        <v>772.5</v>
      </c>
      <c r="D27" s="87" t="s">
        <v>6</v>
      </c>
      <c r="E27" s="87" t="s">
        <v>6</v>
      </c>
      <c r="F27" s="87" t="s">
        <v>6</v>
      </c>
      <c r="G27" s="87" t="s">
        <v>6</v>
      </c>
      <c r="H27" s="88">
        <v>313.3</v>
      </c>
    </row>
    <row r="28" spans="1:8" ht="11.25">
      <c r="A28" s="81" t="s">
        <v>91</v>
      </c>
      <c r="B28" s="87" t="s">
        <v>6</v>
      </c>
      <c r="C28" s="87">
        <v>471.8</v>
      </c>
      <c r="D28" s="87" t="s">
        <v>6</v>
      </c>
      <c r="E28" s="87" t="s">
        <v>6</v>
      </c>
      <c r="F28" s="87" t="s">
        <v>6</v>
      </c>
      <c r="G28" s="87">
        <v>246.1</v>
      </c>
      <c r="H28" s="88" t="s">
        <v>6</v>
      </c>
    </row>
    <row r="29" spans="1:8" ht="11.25">
      <c r="A29" s="81" t="s">
        <v>50</v>
      </c>
      <c r="B29" s="87" t="s">
        <v>6</v>
      </c>
      <c r="C29" s="87">
        <v>1737.2</v>
      </c>
      <c r="D29" s="87" t="s">
        <v>6</v>
      </c>
      <c r="E29" s="87" t="s">
        <v>6</v>
      </c>
      <c r="F29" s="87" t="s">
        <v>6</v>
      </c>
      <c r="G29" s="87" t="s">
        <v>6</v>
      </c>
      <c r="H29" s="88">
        <v>74.2</v>
      </c>
    </row>
    <row r="30" spans="1:8" ht="11.25">
      <c r="A30" s="81" t="s">
        <v>89</v>
      </c>
      <c r="B30" s="87" t="s">
        <v>6</v>
      </c>
      <c r="C30" s="87">
        <v>272.8</v>
      </c>
      <c r="D30" s="87" t="s">
        <v>6</v>
      </c>
      <c r="E30" s="87" t="s">
        <v>6</v>
      </c>
      <c r="F30" s="87" t="s">
        <v>6</v>
      </c>
      <c r="G30" s="87">
        <v>117.9</v>
      </c>
      <c r="H30" s="88" t="s">
        <v>6</v>
      </c>
    </row>
    <row r="31" spans="1:8" ht="11.25">
      <c r="A31" s="81" t="s">
        <v>78</v>
      </c>
      <c r="B31" s="87" t="s">
        <v>6</v>
      </c>
      <c r="C31" s="87">
        <v>224.6</v>
      </c>
      <c r="D31" s="87" t="s">
        <v>6</v>
      </c>
      <c r="E31" s="87" t="s">
        <v>6</v>
      </c>
      <c r="F31" s="87" t="s">
        <v>6</v>
      </c>
      <c r="G31" s="87">
        <v>146.3</v>
      </c>
      <c r="H31" s="88" t="s">
        <v>6</v>
      </c>
    </row>
    <row r="32" spans="1:8" ht="11.25">
      <c r="A32" s="81" t="s">
        <v>114</v>
      </c>
      <c r="B32" s="87" t="s">
        <v>6</v>
      </c>
      <c r="C32" s="87">
        <v>345.9</v>
      </c>
      <c r="D32" s="87" t="s">
        <v>6</v>
      </c>
      <c r="E32" s="87" t="s">
        <v>6</v>
      </c>
      <c r="F32" s="87" t="s">
        <v>6</v>
      </c>
      <c r="G32" s="87">
        <v>9.1</v>
      </c>
      <c r="H32" s="88" t="s">
        <v>6</v>
      </c>
    </row>
    <row r="33" spans="1:8" ht="11.25">
      <c r="A33" s="81" t="s">
        <v>56</v>
      </c>
      <c r="B33" s="87" t="s">
        <v>6</v>
      </c>
      <c r="C33" s="87">
        <v>308.9</v>
      </c>
      <c r="D33" s="87" t="s">
        <v>6</v>
      </c>
      <c r="E33" s="87" t="s">
        <v>6</v>
      </c>
      <c r="F33" s="87" t="s">
        <v>6</v>
      </c>
      <c r="G33" s="87" t="s">
        <v>6</v>
      </c>
      <c r="H33" s="88" t="s">
        <v>6</v>
      </c>
    </row>
    <row r="34" spans="1:8" ht="11.25">
      <c r="A34" s="81" t="s">
        <v>41</v>
      </c>
      <c r="B34" s="87" t="s">
        <v>6</v>
      </c>
      <c r="C34" s="87">
        <v>277.3</v>
      </c>
      <c r="D34" s="87" t="s">
        <v>6</v>
      </c>
      <c r="E34" s="87" t="s">
        <v>6</v>
      </c>
      <c r="F34" s="87" t="s">
        <v>6</v>
      </c>
      <c r="G34" s="87" t="s">
        <v>6</v>
      </c>
      <c r="H34" s="88" t="s">
        <v>6</v>
      </c>
    </row>
    <row r="35" spans="1:8" ht="11.25">
      <c r="A35" s="81" t="s">
        <v>101</v>
      </c>
      <c r="B35" s="87" t="s">
        <v>6</v>
      </c>
      <c r="C35" s="87" t="s">
        <v>6</v>
      </c>
      <c r="D35" s="87">
        <v>81.6</v>
      </c>
      <c r="E35" s="87" t="s">
        <v>6</v>
      </c>
      <c r="F35" s="87" t="s">
        <v>6</v>
      </c>
      <c r="G35" s="87">
        <v>30.9</v>
      </c>
      <c r="H35" s="88" t="s">
        <v>6</v>
      </c>
    </row>
    <row r="36" spans="1:8" ht="11.25">
      <c r="A36" s="81" t="s">
        <v>124</v>
      </c>
      <c r="B36" s="87" t="s">
        <v>6</v>
      </c>
      <c r="C36" s="87" t="s">
        <v>6</v>
      </c>
      <c r="D36" s="87" t="s">
        <v>6</v>
      </c>
      <c r="E36" s="87" t="s">
        <v>6</v>
      </c>
      <c r="F36" s="87" t="s">
        <v>6</v>
      </c>
      <c r="G36" s="87">
        <v>95.7</v>
      </c>
      <c r="H36" s="88" t="s">
        <v>6</v>
      </c>
    </row>
    <row r="37" spans="1:8" ht="11.25">
      <c r="A37" s="81" t="s">
        <v>35</v>
      </c>
      <c r="B37" s="87" t="s">
        <v>6</v>
      </c>
      <c r="C37" s="87" t="s">
        <v>6</v>
      </c>
      <c r="D37" s="87" t="s">
        <v>6</v>
      </c>
      <c r="E37" s="87" t="s">
        <v>6</v>
      </c>
      <c r="F37" s="87" t="s">
        <v>6</v>
      </c>
      <c r="G37" s="87">
        <v>14.2</v>
      </c>
      <c r="H37" s="88">
        <v>36.2</v>
      </c>
    </row>
    <row r="38" spans="1:8" ht="11.25">
      <c r="A38" s="81" t="s">
        <v>151</v>
      </c>
      <c r="B38" s="87" t="s">
        <v>6</v>
      </c>
      <c r="C38" s="87">
        <v>2.1</v>
      </c>
      <c r="D38" s="87" t="s">
        <v>6</v>
      </c>
      <c r="E38" s="87" t="s">
        <v>6</v>
      </c>
      <c r="F38" s="87" t="s">
        <v>6</v>
      </c>
      <c r="G38" s="87">
        <v>0.3</v>
      </c>
      <c r="H38" s="88" t="s">
        <v>6</v>
      </c>
    </row>
    <row r="39" spans="1:8" ht="11.25">
      <c r="A39" s="81" t="s">
        <v>97</v>
      </c>
      <c r="B39" s="87" t="s">
        <v>6</v>
      </c>
      <c r="C39" s="87" t="s">
        <v>6</v>
      </c>
      <c r="D39" s="87">
        <v>72.8</v>
      </c>
      <c r="E39" s="87" t="s">
        <v>6</v>
      </c>
      <c r="F39" s="87" t="s">
        <v>6</v>
      </c>
      <c r="G39" s="87" t="s">
        <v>6</v>
      </c>
      <c r="H39" s="88" t="s">
        <v>6</v>
      </c>
    </row>
    <row r="40" spans="1:8" ht="11.25">
      <c r="A40" s="81" t="s">
        <v>152</v>
      </c>
      <c r="B40" s="87" t="s">
        <v>6</v>
      </c>
      <c r="C40" s="87" t="s">
        <v>6</v>
      </c>
      <c r="D40" s="87">
        <v>187.1</v>
      </c>
      <c r="E40" s="87" t="s">
        <v>6</v>
      </c>
      <c r="F40" s="87" t="s">
        <v>6</v>
      </c>
      <c r="G40" s="87" t="s">
        <v>6</v>
      </c>
      <c r="H40" s="88" t="s">
        <v>6</v>
      </c>
    </row>
    <row r="41" spans="1:8" ht="11.25">
      <c r="A41" s="81" t="s">
        <v>36</v>
      </c>
      <c r="B41" s="87" t="s">
        <v>6</v>
      </c>
      <c r="C41" s="87" t="s">
        <v>6</v>
      </c>
      <c r="D41" s="87">
        <v>121.5</v>
      </c>
      <c r="E41" s="87" t="s">
        <v>6</v>
      </c>
      <c r="F41" s="87" t="s">
        <v>6</v>
      </c>
      <c r="G41" s="87" t="s">
        <v>6</v>
      </c>
      <c r="H41" s="88" t="s">
        <v>6</v>
      </c>
    </row>
    <row r="42" spans="1:8" ht="11.25">
      <c r="A42" s="81" t="s">
        <v>99</v>
      </c>
      <c r="B42" s="87" t="s">
        <v>6</v>
      </c>
      <c r="C42" s="87" t="s">
        <v>6</v>
      </c>
      <c r="D42" s="87">
        <v>136.7</v>
      </c>
      <c r="E42" s="87" t="s">
        <v>6</v>
      </c>
      <c r="F42" s="87" t="s">
        <v>6</v>
      </c>
      <c r="G42" s="87" t="s">
        <v>6</v>
      </c>
      <c r="H42" s="88" t="s">
        <v>6</v>
      </c>
    </row>
    <row r="43" spans="1:8" ht="11.25">
      <c r="A43" s="94" t="s">
        <v>153</v>
      </c>
      <c r="B43" s="87" t="s">
        <v>6</v>
      </c>
      <c r="C43" s="87" t="s">
        <v>6</v>
      </c>
      <c r="D43" s="87" t="s">
        <v>6</v>
      </c>
      <c r="E43" s="87" t="s">
        <v>6</v>
      </c>
      <c r="F43" s="87" t="s">
        <v>6</v>
      </c>
      <c r="G43" s="87" t="s">
        <v>6</v>
      </c>
      <c r="H43" s="88">
        <v>787.3</v>
      </c>
    </row>
    <row r="44" spans="1:8" ht="11.25">
      <c r="A44" s="81" t="s">
        <v>154</v>
      </c>
      <c r="B44" s="87" t="s">
        <v>6</v>
      </c>
      <c r="C44" s="87" t="s">
        <v>6</v>
      </c>
      <c r="D44" s="87" t="s">
        <v>6</v>
      </c>
      <c r="E44" s="87" t="s">
        <v>6</v>
      </c>
      <c r="F44" s="87" t="s">
        <v>6</v>
      </c>
      <c r="G44" s="87" t="s">
        <v>6</v>
      </c>
      <c r="H44" s="88">
        <v>161.7</v>
      </c>
    </row>
    <row r="45" spans="1:8" ht="11.25">
      <c r="A45" s="81" t="s">
        <v>130</v>
      </c>
      <c r="B45" s="87" t="s">
        <v>6</v>
      </c>
      <c r="C45" s="87" t="s">
        <v>6</v>
      </c>
      <c r="D45" s="87" t="s">
        <v>6</v>
      </c>
      <c r="E45" s="87" t="s">
        <v>6</v>
      </c>
      <c r="F45" s="87" t="s">
        <v>6</v>
      </c>
      <c r="G45" s="87" t="s">
        <v>6</v>
      </c>
      <c r="H45" s="88">
        <v>14.4</v>
      </c>
    </row>
    <row r="46" spans="1:8" ht="11.25">
      <c r="A46" s="81" t="s">
        <v>43</v>
      </c>
      <c r="B46" s="87" t="s">
        <v>6</v>
      </c>
      <c r="C46" s="87" t="s">
        <v>6</v>
      </c>
      <c r="D46" s="87" t="s">
        <v>6</v>
      </c>
      <c r="E46" s="87" t="s">
        <v>6</v>
      </c>
      <c r="F46" s="87" t="s">
        <v>6</v>
      </c>
      <c r="G46" s="87" t="s">
        <v>6</v>
      </c>
      <c r="H46" s="88">
        <v>8.3</v>
      </c>
    </row>
    <row r="47" spans="1:8" ht="11.25">
      <c r="A47" s="81" t="s">
        <v>10</v>
      </c>
      <c r="B47" s="87" t="s">
        <v>6</v>
      </c>
      <c r="C47" s="87" t="s">
        <v>6</v>
      </c>
      <c r="D47" s="87" t="s">
        <v>6</v>
      </c>
      <c r="E47" s="87" t="s">
        <v>6</v>
      </c>
      <c r="F47" s="87" t="s">
        <v>6</v>
      </c>
      <c r="G47" s="87" t="s">
        <v>6</v>
      </c>
      <c r="H47" s="88">
        <v>29.4</v>
      </c>
    </row>
    <row r="48" spans="1:8" ht="11.25">
      <c r="A48" s="81" t="s">
        <v>34</v>
      </c>
      <c r="B48" s="87" t="s">
        <v>6</v>
      </c>
      <c r="C48" s="87" t="s">
        <v>6</v>
      </c>
      <c r="D48" s="87" t="s">
        <v>6</v>
      </c>
      <c r="E48" s="87" t="s">
        <v>6</v>
      </c>
      <c r="F48" s="87" t="s">
        <v>6</v>
      </c>
      <c r="G48" s="87" t="s">
        <v>6</v>
      </c>
      <c r="H48" s="88">
        <v>1419.7</v>
      </c>
    </row>
    <row r="49" spans="1:8" ht="11.25">
      <c r="A49" s="81" t="s">
        <v>53</v>
      </c>
      <c r="B49" s="87" t="s">
        <v>6</v>
      </c>
      <c r="C49" s="87" t="s">
        <v>6</v>
      </c>
      <c r="D49" s="87" t="s">
        <v>6</v>
      </c>
      <c r="E49" s="87" t="s">
        <v>6</v>
      </c>
      <c r="F49" s="87" t="s">
        <v>6</v>
      </c>
      <c r="G49" s="87" t="s">
        <v>6</v>
      </c>
      <c r="H49" s="88">
        <v>48.1</v>
      </c>
    </row>
    <row r="50" spans="1:8" ht="11.25">
      <c r="A50" s="81" t="s">
        <v>155</v>
      </c>
      <c r="B50" s="87" t="s">
        <v>6</v>
      </c>
      <c r="C50" s="87" t="s">
        <v>6</v>
      </c>
      <c r="D50" s="87" t="s">
        <v>6</v>
      </c>
      <c r="E50" s="87" t="s">
        <v>6</v>
      </c>
      <c r="F50" s="87" t="s">
        <v>6</v>
      </c>
      <c r="G50" s="87" t="s">
        <v>6</v>
      </c>
      <c r="H50" s="88">
        <v>191.4</v>
      </c>
    </row>
    <row r="51" spans="1:8" ht="11.25">
      <c r="A51" s="81" t="s">
        <v>137</v>
      </c>
      <c r="B51" s="87" t="s">
        <v>6</v>
      </c>
      <c r="C51" s="87" t="s">
        <v>6</v>
      </c>
      <c r="D51" s="87" t="s">
        <v>6</v>
      </c>
      <c r="E51" s="87" t="s">
        <v>6</v>
      </c>
      <c r="F51" s="87" t="s">
        <v>6</v>
      </c>
      <c r="G51" s="87" t="s">
        <v>6</v>
      </c>
      <c r="H51" s="88">
        <v>77</v>
      </c>
    </row>
    <row r="52" spans="1:8" ht="11.25">
      <c r="A52" s="81" t="s">
        <v>156</v>
      </c>
      <c r="B52" s="87" t="s">
        <v>6</v>
      </c>
      <c r="C52" s="87" t="s">
        <v>6</v>
      </c>
      <c r="D52" s="87" t="s">
        <v>6</v>
      </c>
      <c r="E52" s="87" t="s">
        <v>6</v>
      </c>
      <c r="F52" s="87" t="s">
        <v>6</v>
      </c>
      <c r="G52" s="87" t="s">
        <v>6</v>
      </c>
      <c r="H52" s="88">
        <v>182.5</v>
      </c>
    </row>
    <row r="53" spans="1:8" ht="11.25">
      <c r="A53" s="81" t="s">
        <v>85</v>
      </c>
      <c r="B53" s="87" t="s">
        <v>6</v>
      </c>
      <c r="C53" s="87" t="s">
        <v>6</v>
      </c>
      <c r="D53" s="87" t="s">
        <v>6</v>
      </c>
      <c r="E53" s="87" t="s">
        <v>6</v>
      </c>
      <c r="F53" s="87" t="s">
        <v>6</v>
      </c>
      <c r="G53" s="87" t="s">
        <v>6</v>
      </c>
      <c r="H53" s="88">
        <v>138.3</v>
      </c>
    </row>
    <row r="54" spans="1:8" ht="11.25">
      <c r="A54" s="81" t="s">
        <v>157</v>
      </c>
      <c r="B54" s="87" t="s">
        <v>6</v>
      </c>
      <c r="C54" s="87" t="s">
        <v>6</v>
      </c>
      <c r="D54" s="87" t="s">
        <v>6</v>
      </c>
      <c r="E54" s="87" t="s">
        <v>6</v>
      </c>
      <c r="F54" s="87" t="s">
        <v>6</v>
      </c>
      <c r="G54" s="87" t="s">
        <v>6</v>
      </c>
      <c r="H54" s="88">
        <v>47.3</v>
      </c>
    </row>
    <row r="55" spans="1:8" ht="11.25">
      <c r="A55" s="81" t="s">
        <v>158</v>
      </c>
      <c r="B55" s="87"/>
      <c r="C55" s="87" t="s">
        <v>6</v>
      </c>
      <c r="D55" s="87" t="s">
        <v>6</v>
      </c>
      <c r="E55" s="87"/>
      <c r="F55" s="87" t="s">
        <v>6</v>
      </c>
      <c r="G55" s="87" t="s">
        <v>6</v>
      </c>
      <c r="H55" s="88">
        <v>91</v>
      </c>
    </row>
    <row r="56" spans="1:8" ht="12" thickBot="1">
      <c r="A56" s="95" t="s">
        <v>72</v>
      </c>
      <c r="B56" s="89">
        <f aca="true" t="shared" si="0" ref="B56:H56">SUM(B6:B55)</f>
        <v>9394</v>
      </c>
      <c r="C56" s="89">
        <f t="shared" si="0"/>
        <v>213934.9</v>
      </c>
      <c r="D56" s="89">
        <f t="shared" si="0"/>
        <v>6390.200000000001</v>
      </c>
      <c r="E56" s="89">
        <f t="shared" si="0"/>
        <v>1970.5</v>
      </c>
      <c r="F56" s="89">
        <f t="shared" si="0"/>
        <v>17.6</v>
      </c>
      <c r="G56" s="89">
        <f t="shared" si="0"/>
        <v>7627.600000000002</v>
      </c>
      <c r="H56" s="90">
        <f t="shared" si="0"/>
        <v>18981.9</v>
      </c>
    </row>
    <row r="57" spans="2:8" ht="11.25">
      <c r="B57" s="1"/>
      <c r="C57" s="1"/>
      <c r="D57" s="1"/>
      <c r="E57" s="1"/>
      <c r="F57" s="1"/>
      <c r="G57" s="1"/>
      <c r="H57" s="1"/>
    </row>
    <row r="58" spans="2:8" ht="11.25">
      <c r="B58" s="1"/>
      <c r="C58" s="1"/>
      <c r="D58" s="1"/>
      <c r="E58" s="1"/>
      <c r="F58" s="1"/>
      <c r="G58" s="1"/>
      <c r="H58" s="1"/>
    </row>
    <row r="59" spans="1:8" ht="11.25">
      <c r="A59" s="68" t="s">
        <v>159</v>
      </c>
      <c r="B59" s="1"/>
      <c r="C59" s="1"/>
      <c r="D59" s="1"/>
      <c r="E59" s="1"/>
      <c r="F59" s="1"/>
      <c r="G59" s="1"/>
      <c r="H59" s="1"/>
    </row>
    <row r="60" spans="2:8" ht="11.25">
      <c r="B60" s="1"/>
      <c r="C60" s="1"/>
      <c r="D60" s="1"/>
      <c r="E60" s="1"/>
      <c r="F60" s="1"/>
      <c r="G60" s="1"/>
      <c r="H60" s="1"/>
    </row>
    <row r="61" spans="2:8" ht="11.25">
      <c r="B61" s="1"/>
      <c r="C61" s="1"/>
      <c r="D61" s="1"/>
      <c r="E61" s="1"/>
      <c r="F61" s="1"/>
      <c r="G61" s="1"/>
      <c r="H61" s="1"/>
    </row>
    <row r="62" spans="2:8" ht="11.25">
      <c r="B62" s="1"/>
      <c r="C62" s="1"/>
      <c r="D62" s="1"/>
      <c r="E62" s="1"/>
      <c r="F62" s="1"/>
      <c r="G62" s="1"/>
      <c r="H62" s="1"/>
    </row>
    <row r="63" spans="2:8" ht="11.25">
      <c r="B63" s="1"/>
      <c r="C63" s="1"/>
      <c r="D63" s="1"/>
      <c r="E63" s="1"/>
      <c r="F63" s="1"/>
      <c r="G63" s="1"/>
      <c r="H63" s="1"/>
    </row>
    <row r="64" spans="2:8" ht="11.25">
      <c r="B64" s="1"/>
      <c r="C64" s="1"/>
      <c r="D64" s="1"/>
      <c r="E64" s="1"/>
      <c r="F64" s="1"/>
      <c r="G64" s="1"/>
      <c r="H64" s="1"/>
    </row>
    <row r="65" spans="2:8" ht="11.25">
      <c r="B65" s="1"/>
      <c r="C65" s="1"/>
      <c r="D65" s="1"/>
      <c r="E65" s="1"/>
      <c r="F65" s="1"/>
      <c r="G65" s="1"/>
      <c r="H65" s="1"/>
    </row>
    <row r="66" spans="2:8" ht="11.25">
      <c r="B66" s="1"/>
      <c r="C66" s="1"/>
      <c r="D66" s="1"/>
      <c r="E66" s="1"/>
      <c r="F66" s="1"/>
      <c r="G66" s="1"/>
      <c r="H66" s="1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A18" sqref="A18"/>
    </sheetView>
  </sheetViews>
  <sheetFormatPr defaultColWidth="12" defaultRowHeight="12.75"/>
  <cols>
    <col min="1" max="1" width="20.83203125" style="3" customWidth="1"/>
    <col min="2" max="5" width="12" style="2" customWidth="1"/>
    <col min="6" max="6" width="13.66015625" style="2" customWidth="1"/>
    <col min="7" max="7" width="14.5" style="2" customWidth="1"/>
    <col min="8" max="16384" width="12" style="2" customWidth="1"/>
  </cols>
  <sheetData>
    <row r="1" spans="1:7" s="50" customFormat="1" ht="11.25">
      <c r="A1" s="14" t="s">
        <v>179</v>
      </c>
      <c r="B1" s="70"/>
      <c r="C1" s="70"/>
      <c r="D1" s="70"/>
      <c r="E1" s="70"/>
      <c r="F1" s="70"/>
      <c r="G1" s="70"/>
    </row>
    <row r="2" spans="1:7" ht="11.25">
      <c r="A2" s="3" t="s">
        <v>177</v>
      </c>
      <c r="B2" s="1"/>
      <c r="C2" s="1"/>
      <c r="D2" s="1"/>
      <c r="E2" s="1"/>
      <c r="F2" s="1"/>
      <c r="G2" s="1"/>
    </row>
    <row r="3" spans="1:7" ht="11.25">
      <c r="A3" s="3" t="s">
        <v>160</v>
      </c>
      <c r="B3" s="1"/>
      <c r="C3" s="1"/>
      <c r="D3" s="1"/>
      <c r="E3" s="1"/>
      <c r="F3" s="1"/>
      <c r="G3" s="1"/>
    </row>
    <row r="4" spans="2:7" ht="12" thickBot="1">
      <c r="B4" s="1"/>
      <c r="C4" s="1"/>
      <c r="D4" s="1"/>
      <c r="E4" s="1"/>
      <c r="F4" s="1"/>
      <c r="G4" s="1"/>
    </row>
    <row r="5" spans="1:7" ht="12" thickBot="1">
      <c r="A5" s="78" t="s">
        <v>66</v>
      </c>
      <c r="B5" s="71" t="s">
        <v>3</v>
      </c>
      <c r="C5" s="71" t="s">
        <v>4</v>
      </c>
      <c r="D5" s="71" t="s">
        <v>149</v>
      </c>
      <c r="E5" s="71" t="s">
        <v>161</v>
      </c>
      <c r="F5" s="71" t="s">
        <v>48</v>
      </c>
      <c r="G5" s="72" t="s">
        <v>128</v>
      </c>
    </row>
    <row r="6" spans="1:7" ht="11.25">
      <c r="A6" s="4" t="s">
        <v>8</v>
      </c>
      <c r="B6" s="79">
        <v>32542.8</v>
      </c>
      <c r="C6" s="79">
        <v>29558.4</v>
      </c>
      <c r="D6" s="79">
        <v>26.3</v>
      </c>
      <c r="E6" s="79" t="s">
        <v>6</v>
      </c>
      <c r="F6" s="79">
        <v>502.6</v>
      </c>
      <c r="G6" s="29">
        <v>5331.9</v>
      </c>
    </row>
    <row r="7" spans="1:7" ht="11.25">
      <c r="A7" s="4" t="s">
        <v>39</v>
      </c>
      <c r="B7" s="79">
        <v>2545.7</v>
      </c>
      <c r="C7" s="79">
        <v>22093.2</v>
      </c>
      <c r="D7" s="79" t="s">
        <v>6</v>
      </c>
      <c r="E7" s="79">
        <v>9114</v>
      </c>
      <c r="F7" s="79" t="s">
        <v>6</v>
      </c>
      <c r="G7" s="29">
        <v>173.4</v>
      </c>
    </row>
    <row r="8" spans="1:7" ht="11.25">
      <c r="A8" s="4" t="s">
        <v>33</v>
      </c>
      <c r="B8" s="79">
        <v>202.5</v>
      </c>
      <c r="C8" s="79">
        <v>2032.8</v>
      </c>
      <c r="D8" s="79" t="s">
        <v>6</v>
      </c>
      <c r="E8" s="79" t="s">
        <v>6</v>
      </c>
      <c r="F8" s="79">
        <v>721.7</v>
      </c>
      <c r="G8" s="29">
        <v>7571.9</v>
      </c>
    </row>
    <row r="9" spans="1:7" ht="11.25">
      <c r="A9" s="4" t="s">
        <v>58</v>
      </c>
      <c r="B9" s="79">
        <v>4368.7</v>
      </c>
      <c r="C9" s="79">
        <v>2710.5</v>
      </c>
      <c r="D9" s="79" t="s">
        <v>6</v>
      </c>
      <c r="E9" s="79" t="s">
        <v>6</v>
      </c>
      <c r="F9" s="79">
        <v>500.9</v>
      </c>
      <c r="G9" s="29">
        <v>4024.9</v>
      </c>
    </row>
    <row r="10" spans="1:7" ht="11.25">
      <c r="A10" s="4" t="s">
        <v>26</v>
      </c>
      <c r="B10" s="79">
        <v>17.7</v>
      </c>
      <c r="C10" s="79">
        <v>10093.2</v>
      </c>
      <c r="D10" s="79" t="s">
        <v>6</v>
      </c>
      <c r="E10" s="79" t="s">
        <v>6</v>
      </c>
      <c r="F10" s="79">
        <v>443.6</v>
      </c>
      <c r="G10" s="29">
        <v>56.7</v>
      </c>
    </row>
    <row r="11" spans="1:7" ht="11.25">
      <c r="A11" s="4" t="s">
        <v>14</v>
      </c>
      <c r="B11" s="79" t="s">
        <v>6</v>
      </c>
      <c r="C11" s="79" t="s">
        <v>6</v>
      </c>
      <c r="D11" s="79" t="s">
        <v>6</v>
      </c>
      <c r="E11" s="79">
        <v>8600.6</v>
      </c>
      <c r="F11" s="79" t="s">
        <v>6</v>
      </c>
      <c r="G11" s="29">
        <v>309.5</v>
      </c>
    </row>
    <row r="12" spans="1:7" ht="11.25">
      <c r="A12" s="4" t="s">
        <v>31</v>
      </c>
      <c r="B12" s="79">
        <v>2.8</v>
      </c>
      <c r="C12" s="79">
        <v>4425.8</v>
      </c>
      <c r="D12" s="79" t="s">
        <v>6</v>
      </c>
      <c r="E12" s="79">
        <v>245.1</v>
      </c>
      <c r="F12" s="79">
        <v>517.1</v>
      </c>
      <c r="G12" s="29">
        <v>267.9</v>
      </c>
    </row>
    <row r="13" spans="1:7" ht="11.25">
      <c r="A13" s="4" t="s">
        <v>27</v>
      </c>
      <c r="B13" s="79">
        <v>24.7</v>
      </c>
      <c r="C13" s="79">
        <v>4111.7</v>
      </c>
      <c r="D13" s="79" t="s">
        <v>6</v>
      </c>
      <c r="E13" s="79">
        <v>52.8</v>
      </c>
      <c r="F13" s="79">
        <v>687.2</v>
      </c>
      <c r="G13" s="29">
        <v>1063.9</v>
      </c>
    </row>
    <row r="14" spans="1:7" ht="11.25">
      <c r="A14" s="4" t="s">
        <v>162</v>
      </c>
      <c r="B14" s="79" t="s">
        <v>6</v>
      </c>
      <c r="C14" s="79">
        <v>5616.6</v>
      </c>
      <c r="D14" s="79" t="s">
        <v>6</v>
      </c>
      <c r="E14" s="79" t="s">
        <v>6</v>
      </c>
      <c r="F14" s="79">
        <v>59</v>
      </c>
      <c r="G14" s="29" t="s">
        <v>6</v>
      </c>
    </row>
    <row r="15" spans="1:7" ht="11.25">
      <c r="A15" s="4" t="s">
        <v>22</v>
      </c>
      <c r="B15" s="79" t="s">
        <v>6</v>
      </c>
      <c r="C15" s="79">
        <v>4742.6</v>
      </c>
      <c r="D15" s="79" t="s">
        <v>6</v>
      </c>
      <c r="E15" s="79" t="s">
        <v>6</v>
      </c>
      <c r="F15" s="79">
        <v>780.5</v>
      </c>
      <c r="G15" s="29">
        <v>23.1</v>
      </c>
    </row>
    <row r="16" spans="1:7" ht="11.25">
      <c r="A16" s="4" t="s">
        <v>125</v>
      </c>
      <c r="B16" s="79" t="s">
        <v>6</v>
      </c>
      <c r="C16" s="79">
        <v>2671.4</v>
      </c>
      <c r="D16" s="79" t="s">
        <v>6</v>
      </c>
      <c r="E16" s="79" t="s">
        <v>6</v>
      </c>
      <c r="F16" s="79">
        <v>171.9</v>
      </c>
      <c r="G16" s="29" t="s">
        <v>6</v>
      </c>
    </row>
    <row r="17" spans="1:7" ht="11.25">
      <c r="A17" s="4" t="s">
        <v>18</v>
      </c>
      <c r="B17" s="79">
        <v>2.7</v>
      </c>
      <c r="C17" s="79">
        <v>2849.9</v>
      </c>
      <c r="D17" s="79" t="s">
        <v>6</v>
      </c>
      <c r="E17" s="79" t="s">
        <v>6</v>
      </c>
      <c r="F17" s="79">
        <v>255.2</v>
      </c>
      <c r="G17" s="29">
        <v>487.1</v>
      </c>
    </row>
    <row r="18" spans="1:7" ht="11.25">
      <c r="A18" s="4" t="s">
        <v>151</v>
      </c>
      <c r="B18" s="79" t="s">
        <v>6</v>
      </c>
      <c r="C18" s="79">
        <v>3797.5</v>
      </c>
      <c r="D18" s="79" t="s">
        <v>6</v>
      </c>
      <c r="E18" s="79" t="s">
        <v>6</v>
      </c>
      <c r="F18" s="79" t="s">
        <v>6</v>
      </c>
      <c r="G18" s="29" t="s">
        <v>6</v>
      </c>
    </row>
    <row r="19" spans="1:7" ht="11.25">
      <c r="A19" s="4" t="s">
        <v>163</v>
      </c>
      <c r="B19" s="79" t="s">
        <v>6</v>
      </c>
      <c r="C19" s="79">
        <v>3066.1</v>
      </c>
      <c r="D19" s="79" t="s">
        <v>6</v>
      </c>
      <c r="E19" s="79" t="s">
        <v>6</v>
      </c>
      <c r="F19" s="79" t="s">
        <v>6</v>
      </c>
      <c r="G19" s="29" t="s">
        <v>6</v>
      </c>
    </row>
    <row r="20" spans="1:7" ht="11.25">
      <c r="A20" s="4" t="s">
        <v>88</v>
      </c>
      <c r="B20" s="79" t="s">
        <v>6</v>
      </c>
      <c r="C20" s="79" t="s">
        <v>6</v>
      </c>
      <c r="D20" s="79" t="s">
        <v>6</v>
      </c>
      <c r="E20" s="79">
        <v>15.2</v>
      </c>
      <c r="F20" s="79">
        <v>3.4</v>
      </c>
      <c r="G20" s="29">
        <v>2261.1</v>
      </c>
    </row>
    <row r="21" spans="1:7" ht="11.25">
      <c r="A21" s="4" t="s">
        <v>132</v>
      </c>
      <c r="B21" s="79">
        <v>319.8</v>
      </c>
      <c r="C21" s="79">
        <v>53.5</v>
      </c>
      <c r="D21" s="79" t="s">
        <v>6</v>
      </c>
      <c r="E21" s="79" t="s">
        <v>6</v>
      </c>
      <c r="F21" s="79">
        <v>1.5</v>
      </c>
      <c r="G21" s="29">
        <v>280.3</v>
      </c>
    </row>
    <row r="22" spans="1:7" ht="11.25">
      <c r="A22" s="4" t="s">
        <v>150</v>
      </c>
      <c r="B22" s="79" t="s">
        <v>6</v>
      </c>
      <c r="C22" s="79">
        <v>2597.7</v>
      </c>
      <c r="D22" s="79" t="s">
        <v>6</v>
      </c>
      <c r="E22" s="79" t="s">
        <v>6</v>
      </c>
      <c r="F22" s="79" t="s">
        <v>6</v>
      </c>
      <c r="G22" s="29" t="s">
        <v>6</v>
      </c>
    </row>
    <row r="23" spans="1:7" ht="11.25">
      <c r="A23" s="4" t="s">
        <v>19</v>
      </c>
      <c r="B23" s="79" t="s">
        <v>6</v>
      </c>
      <c r="C23" s="79">
        <v>1443.5</v>
      </c>
      <c r="D23" s="79" t="s">
        <v>6</v>
      </c>
      <c r="E23" s="79" t="s">
        <v>6</v>
      </c>
      <c r="F23" s="79" t="s">
        <v>6</v>
      </c>
      <c r="G23" s="29" t="s">
        <v>6</v>
      </c>
    </row>
    <row r="24" spans="1:7" ht="11.25">
      <c r="A24" s="4" t="s">
        <v>164</v>
      </c>
      <c r="B24" s="79" t="s">
        <v>6</v>
      </c>
      <c r="C24" s="79">
        <v>982.5</v>
      </c>
      <c r="D24" s="79" t="s">
        <v>6</v>
      </c>
      <c r="E24" s="79" t="s">
        <v>6</v>
      </c>
      <c r="F24" s="79">
        <v>180.5</v>
      </c>
      <c r="G24" s="29" t="s">
        <v>6</v>
      </c>
    </row>
    <row r="25" spans="1:7" ht="11.25">
      <c r="A25" s="4" t="s">
        <v>16</v>
      </c>
      <c r="B25" s="79" t="s">
        <v>6</v>
      </c>
      <c r="C25" s="79">
        <v>402.6</v>
      </c>
      <c r="D25" s="79" t="s">
        <v>6</v>
      </c>
      <c r="E25" s="79" t="s">
        <v>6</v>
      </c>
      <c r="F25" s="79">
        <v>589.9</v>
      </c>
      <c r="G25" s="29">
        <v>135.6</v>
      </c>
    </row>
    <row r="26" spans="1:7" ht="11.25">
      <c r="A26" s="4" t="s">
        <v>11</v>
      </c>
      <c r="B26" s="79" t="s">
        <v>6</v>
      </c>
      <c r="C26" s="79">
        <v>198.8</v>
      </c>
      <c r="D26" s="79" t="s">
        <v>6</v>
      </c>
      <c r="E26" s="79" t="s">
        <v>6</v>
      </c>
      <c r="F26" s="79" t="s">
        <v>6</v>
      </c>
      <c r="G26" s="29">
        <v>357.9</v>
      </c>
    </row>
    <row r="27" spans="1:7" ht="11.25">
      <c r="A27" s="96" t="s">
        <v>165</v>
      </c>
      <c r="B27" s="79">
        <v>35.7</v>
      </c>
      <c r="C27" s="79">
        <v>751.1</v>
      </c>
      <c r="D27" s="79" t="s">
        <v>6</v>
      </c>
      <c r="E27" s="79" t="s">
        <v>6</v>
      </c>
      <c r="F27" s="79">
        <v>233.6</v>
      </c>
      <c r="G27" s="29">
        <v>64.4</v>
      </c>
    </row>
    <row r="28" spans="1:7" ht="11.25">
      <c r="A28" s="4" t="s">
        <v>124</v>
      </c>
      <c r="B28" s="79" t="s">
        <v>6</v>
      </c>
      <c r="C28" s="79">
        <v>46.2</v>
      </c>
      <c r="D28" s="79" t="s">
        <v>6</v>
      </c>
      <c r="E28" s="79" t="s">
        <v>6</v>
      </c>
      <c r="F28" s="79">
        <v>560.2</v>
      </c>
      <c r="G28" s="29" t="s">
        <v>6</v>
      </c>
    </row>
    <row r="29" spans="1:7" ht="11.25">
      <c r="A29" s="4" t="s">
        <v>56</v>
      </c>
      <c r="B29" s="79">
        <v>17.7</v>
      </c>
      <c r="C29" s="79">
        <v>19</v>
      </c>
      <c r="D29" s="79" t="s">
        <v>6</v>
      </c>
      <c r="E29" s="79" t="s">
        <v>6</v>
      </c>
      <c r="F29" s="79" t="s">
        <v>6</v>
      </c>
      <c r="G29" s="29" t="s">
        <v>6</v>
      </c>
    </row>
    <row r="30" spans="1:7" ht="11.25">
      <c r="A30" s="4" t="s">
        <v>42</v>
      </c>
      <c r="B30" s="79">
        <v>172.3</v>
      </c>
      <c r="C30" s="79" t="s">
        <v>6</v>
      </c>
      <c r="D30" s="79" t="s">
        <v>6</v>
      </c>
      <c r="E30" s="79" t="s">
        <v>6</v>
      </c>
      <c r="F30" s="79">
        <v>58.3</v>
      </c>
      <c r="G30" s="29">
        <v>354.8</v>
      </c>
    </row>
    <row r="31" spans="1:7" ht="11.25">
      <c r="A31" s="4" t="s">
        <v>103</v>
      </c>
      <c r="B31" s="79">
        <v>1.3</v>
      </c>
      <c r="C31" s="79">
        <v>200.3</v>
      </c>
      <c r="D31" s="79" t="s">
        <v>6</v>
      </c>
      <c r="E31" s="79" t="s">
        <v>6</v>
      </c>
      <c r="F31" s="79" t="s">
        <v>6</v>
      </c>
      <c r="G31" s="29" t="s">
        <v>6</v>
      </c>
    </row>
    <row r="32" spans="1:7" ht="11.25">
      <c r="A32" s="4" t="s">
        <v>5</v>
      </c>
      <c r="B32" s="79" t="s">
        <v>184</v>
      </c>
      <c r="C32" s="79">
        <v>146.7</v>
      </c>
      <c r="D32" s="79" t="s">
        <v>6</v>
      </c>
      <c r="E32" s="79">
        <v>27</v>
      </c>
      <c r="F32" s="79" t="s">
        <v>6</v>
      </c>
      <c r="G32" s="29" t="s">
        <v>6</v>
      </c>
    </row>
    <row r="33" spans="1:7" ht="11.25">
      <c r="A33" s="4" t="s">
        <v>78</v>
      </c>
      <c r="B33" s="79" t="s">
        <v>6</v>
      </c>
      <c r="C33" s="79" t="s">
        <v>6</v>
      </c>
      <c r="D33" s="79" t="s">
        <v>6</v>
      </c>
      <c r="E33" s="79" t="s">
        <v>6</v>
      </c>
      <c r="F33" s="79">
        <v>23.2</v>
      </c>
      <c r="G33" s="29" t="s">
        <v>6</v>
      </c>
    </row>
    <row r="34" spans="1:7" ht="11.25">
      <c r="A34" s="4" t="s">
        <v>91</v>
      </c>
      <c r="B34" s="79" t="s">
        <v>6</v>
      </c>
      <c r="C34" s="79" t="s">
        <v>6</v>
      </c>
      <c r="D34" s="79" t="s">
        <v>6</v>
      </c>
      <c r="E34" s="79" t="s">
        <v>6</v>
      </c>
      <c r="F34" s="79">
        <v>45.3</v>
      </c>
      <c r="G34" s="29" t="s">
        <v>6</v>
      </c>
    </row>
    <row r="35" spans="1:7" ht="11.25">
      <c r="A35" s="4" t="s">
        <v>85</v>
      </c>
      <c r="B35" s="79" t="s">
        <v>6</v>
      </c>
      <c r="C35" s="79">
        <v>18.3</v>
      </c>
      <c r="D35" s="79" t="s">
        <v>6</v>
      </c>
      <c r="E35" s="79" t="s">
        <v>6</v>
      </c>
      <c r="F35" s="79" t="s">
        <v>6</v>
      </c>
      <c r="G35" s="29">
        <v>0.1</v>
      </c>
    </row>
    <row r="36" spans="1:7" ht="11.25">
      <c r="A36" s="4" t="s">
        <v>41</v>
      </c>
      <c r="B36" s="79" t="s">
        <v>6</v>
      </c>
      <c r="C36" s="79">
        <v>42.5</v>
      </c>
      <c r="D36" s="79" t="s">
        <v>6</v>
      </c>
      <c r="E36" s="79" t="s">
        <v>6</v>
      </c>
      <c r="F36" s="79" t="s">
        <v>6</v>
      </c>
      <c r="G36" s="29" t="s">
        <v>6</v>
      </c>
    </row>
    <row r="37" spans="1:7" ht="11.25">
      <c r="A37" s="4" t="s">
        <v>36</v>
      </c>
      <c r="B37" s="79" t="s">
        <v>6</v>
      </c>
      <c r="C37" s="79" t="s">
        <v>6</v>
      </c>
      <c r="D37" s="79" t="s">
        <v>6</v>
      </c>
      <c r="E37" s="79">
        <v>233.8</v>
      </c>
      <c r="F37" s="79" t="s">
        <v>6</v>
      </c>
      <c r="G37" s="29" t="s">
        <v>6</v>
      </c>
    </row>
    <row r="38" spans="1:7" ht="11.25">
      <c r="A38" s="4" t="s">
        <v>97</v>
      </c>
      <c r="B38" s="79" t="s">
        <v>6</v>
      </c>
      <c r="C38" s="79" t="s">
        <v>6</v>
      </c>
      <c r="D38" s="79">
        <v>525.7</v>
      </c>
      <c r="E38" s="79" t="s">
        <v>6</v>
      </c>
      <c r="F38" s="79" t="s">
        <v>6</v>
      </c>
      <c r="G38" s="29" t="s">
        <v>6</v>
      </c>
    </row>
    <row r="39" spans="1:7" ht="11.25">
      <c r="A39" s="4" t="s">
        <v>24</v>
      </c>
      <c r="B39" s="79" t="s">
        <v>6</v>
      </c>
      <c r="C39" s="79" t="s">
        <v>6</v>
      </c>
      <c r="D39" s="79">
        <v>190.5</v>
      </c>
      <c r="E39" s="79" t="s">
        <v>6</v>
      </c>
      <c r="F39" s="79" t="s">
        <v>6</v>
      </c>
      <c r="G39" s="29" t="s">
        <v>6</v>
      </c>
    </row>
    <row r="40" spans="1:7" ht="11.25">
      <c r="A40" s="4" t="s">
        <v>113</v>
      </c>
      <c r="B40" s="79" t="s">
        <v>6</v>
      </c>
      <c r="C40" s="79" t="s">
        <v>6</v>
      </c>
      <c r="D40" s="79" t="s">
        <v>6</v>
      </c>
      <c r="E40" s="79" t="s">
        <v>6</v>
      </c>
      <c r="F40" s="79" t="s">
        <v>6</v>
      </c>
      <c r="G40" s="29">
        <v>10</v>
      </c>
    </row>
    <row r="41" spans="1:7" ht="11.25">
      <c r="A41" s="4" t="s">
        <v>166</v>
      </c>
      <c r="B41" s="79" t="s">
        <v>6</v>
      </c>
      <c r="C41" s="79" t="s">
        <v>6</v>
      </c>
      <c r="D41" s="79" t="s">
        <v>6</v>
      </c>
      <c r="E41" s="79" t="s">
        <v>6</v>
      </c>
      <c r="F41" s="79" t="s">
        <v>6</v>
      </c>
      <c r="G41" s="29">
        <v>3.1</v>
      </c>
    </row>
    <row r="42" spans="1:7" ht="11.25">
      <c r="A42" s="4" t="s">
        <v>167</v>
      </c>
      <c r="B42" s="79" t="s">
        <v>6</v>
      </c>
      <c r="C42" s="79" t="s">
        <v>6</v>
      </c>
      <c r="D42" s="79" t="s">
        <v>6</v>
      </c>
      <c r="E42" s="79" t="s">
        <v>6</v>
      </c>
      <c r="F42" s="79" t="s">
        <v>6</v>
      </c>
      <c r="G42" s="29">
        <v>184.5</v>
      </c>
    </row>
    <row r="43" spans="1:7" ht="11.25">
      <c r="A43" s="4" t="s">
        <v>168</v>
      </c>
      <c r="B43" s="79" t="s">
        <v>6</v>
      </c>
      <c r="C43" s="79" t="s">
        <v>6</v>
      </c>
      <c r="D43" s="79" t="s">
        <v>6</v>
      </c>
      <c r="E43" s="79" t="s">
        <v>6</v>
      </c>
      <c r="F43" s="79" t="s">
        <v>6</v>
      </c>
      <c r="G43" s="29">
        <v>12.8</v>
      </c>
    </row>
    <row r="44" spans="1:7" ht="11.25">
      <c r="A44" s="4" t="s">
        <v>169</v>
      </c>
      <c r="B44" s="79" t="s">
        <v>6</v>
      </c>
      <c r="C44" s="79" t="s">
        <v>6</v>
      </c>
      <c r="D44" s="79" t="s">
        <v>6</v>
      </c>
      <c r="E44" s="79" t="s">
        <v>6</v>
      </c>
      <c r="F44" s="79" t="s">
        <v>6</v>
      </c>
      <c r="G44" s="29">
        <v>159.7</v>
      </c>
    </row>
    <row r="45" spans="1:7" ht="11.25">
      <c r="A45" s="4" t="s">
        <v>130</v>
      </c>
      <c r="B45" s="79" t="s">
        <v>6</v>
      </c>
      <c r="C45" s="79" t="s">
        <v>6</v>
      </c>
      <c r="D45" s="79" t="s">
        <v>6</v>
      </c>
      <c r="E45" s="79" t="s">
        <v>6</v>
      </c>
      <c r="F45" s="79" t="s">
        <v>6</v>
      </c>
      <c r="G45" s="29">
        <v>20.5</v>
      </c>
    </row>
    <row r="46" spans="1:7" ht="12" thickBot="1">
      <c r="A46" s="11" t="s">
        <v>72</v>
      </c>
      <c r="B46" s="80">
        <f aca="true" t="shared" si="0" ref="B46:G46">SUM(B6:B45)</f>
        <v>40254.399999999994</v>
      </c>
      <c r="C46" s="80">
        <f t="shared" si="0"/>
        <v>104672.40000000002</v>
      </c>
      <c r="D46" s="80">
        <f t="shared" si="0"/>
        <v>742.5</v>
      </c>
      <c r="E46" s="80">
        <f t="shared" si="0"/>
        <v>18288.499999999996</v>
      </c>
      <c r="F46" s="80">
        <f t="shared" si="0"/>
        <v>6335.599999999999</v>
      </c>
      <c r="G46" s="80">
        <f t="shared" si="0"/>
        <v>23155.099999999995</v>
      </c>
    </row>
    <row r="48" ht="11.25">
      <c r="A48" s="68" t="s">
        <v>170</v>
      </c>
    </row>
    <row r="49" ht="11.25">
      <c r="A49" s="68" t="s">
        <v>171</v>
      </c>
    </row>
    <row r="50" ht="11.25">
      <c r="A50" s="3" t="s">
        <v>172</v>
      </c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17.16015625" style="2" customWidth="1"/>
    <col min="2" max="2" width="9.83203125" style="2" customWidth="1"/>
    <col min="3" max="3" width="12.16015625" style="2" customWidth="1"/>
    <col min="4" max="4" width="13" style="2" customWidth="1"/>
    <col min="5" max="5" width="13.5" style="2" customWidth="1"/>
    <col min="6" max="6" width="12.83203125" style="2" customWidth="1"/>
    <col min="7" max="16384" width="12" style="2" customWidth="1"/>
  </cols>
  <sheetData>
    <row r="1" spans="1:6" ht="11.25">
      <c r="A1" s="14" t="s">
        <v>181</v>
      </c>
      <c r="B1" s="15"/>
      <c r="C1" s="15"/>
      <c r="D1" s="16"/>
      <c r="E1" s="16"/>
      <c r="F1" s="16"/>
    </row>
    <row r="2" ht="11.25">
      <c r="A2" s="2" t="s">
        <v>175</v>
      </c>
    </row>
    <row r="3" ht="11.25">
      <c r="A3" s="2" t="s">
        <v>45</v>
      </c>
    </row>
    <row r="4" ht="12" thickBot="1"/>
    <row r="5" spans="1:7" ht="12.75" customHeight="1">
      <c r="A5" s="100" t="s">
        <v>2</v>
      </c>
      <c r="B5" s="97" t="s">
        <v>176</v>
      </c>
      <c r="C5" s="98"/>
      <c r="D5" s="98"/>
      <c r="E5" s="98"/>
      <c r="F5" s="99"/>
      <c r="G5" s="23"/>
    </row>
    <row r="6" spans="1:7" ht="22.5" customHeight="1" thickBot="1">
      <c r="A6" s="101"/>
      <c r="B6" s="34" t="s">
        <v>3</v>
      </c>
      <c r="C6" s="35" t="s">
        <v>4</v>
      </c>
      <c r="D6" s="36" t="s">
        <v>47</v>
      </c>
      <c r="E6" s="35" t="s">
        <v>48</v>
      </c>
      <c r="F6" s="36" t="s">
        <v>49</v>
      </c>
      <c r="G6" s="23"/>
    </row>
    <row r="7" spans="1:6" ht="11.25">
      <c r="A7" s="24" t="s">
        <v>5</v>
      </c>
      <c r="B7" s="5" t="s">
        <v>6</v>
      </c>
      <c r="C7" s="26">
        <f>39691+40413</f>
        <v>80104</v>
      </c>
      <c r="D7" s="5" t="s">
        <v>6</v>
      </c>
      <c r="E7" s="26">
        <v>5414</v>
      </c>
      <c r="F7" s="27" t="s">
        <v>6</v>
      </c>
    </row>
    <row r="8" spans="1:6" ht="11.25">
      <c r="A8" s="24" t="s">
        <v>50</v>
      </c>
      <c r="B8" s="7" t="s">
        <v>6</v>
      </c>
      <c r="C8" s="28" t="s">
        <v>6</v>
      </c>
      <c r="D8" s="7" t="s">
        <v>6</v>
      </c>
      <c r="E8" s="28" t="s">
        <v>6</v>
      </c>
      <c r="F8" s="29">
        <v>160000</v>
      </c>
    </row>
    <row r="9" spans="1:6" ht="11.25">
      <c r="A9" s="24" t="s">
        <v>7</v>
      </c>
      <c r="B9" s="7">
        <v>49705</v>
      </c>
      <c r="C9" s="28">
        <f>5849+844341</f>
        <v>850190</v>
      </c>
      <c r="D9" s="7">
        <v>154866</v>
      </c>
      <c r="E9" s="28">
        <v>210773</v>
      </c>
      <c r="F9" s="29">
        <v>12800</v>
      </c>
    </row>
    <row r="10" spans="1:6" ht="11.25">
      <c r="A10" s="24" t="s">
        <v>8</v>
      </c>
      <c r="B10" s="7">
        <v>240093</v>
      </c>
      <c r="C10" s="28">
        <v>1277949</v>
      </c>
      <c r="D10" s="7" t="s">
        <v>6</v>
      </c>
      <c r="E10" s="28">
        <v>68956</v>
      </c>
      <c r="F10" s="29" t="s">
        <v>6</v>
      </c>
    </row>
    <row r="11" spans="1:6" ht="11.25">
      <c r="A11" s="24" t="s">
        <v>51</v>
      </c>
      <c r="B11" s="7" t="s">
        <v>6</v>
      </c>
      <c r="C11" s="28">
        <v>748222</v>
      </c>
      <c r="D11" s="7" t="s">
        <v>6</v>
      </c>
      <c r="E11" s="28" t="s">
        <v>6</v>
      </c>
      <c r="F11" s="29" t="s">
        <v>6</v>
      </c>
    </row>
    <row r="12" spans="1:6" ht="11.25">
      <c r="A12" s="24" t="s">
        <v>52</v>
      </c>
      <c r="B12" s="30"/>
      <c r="C12" s="28">
        <f>5545+1365</f>
        <v>6910</v>
      </c>
      <c r="D12" s="7">
        <v>2142</v>
      </c>
      <c r="E12" s="28">
        <v>6538</v>
      </c>
      <c r="F12" s="29" t="s">
        <v>6</v>
      </c>
    </row>
    <row r="13" spans="1:6" ht="11.25">
      <c r="A13" s="24" t="s">
        <v>10</v>
      </c>
      <c r="B13" s="7">
        <v>4397</v>
      </c>
      <c r="C13" s="28">
        <f>43487+7222047</f>
        <v>7265534</v>
      </c>
      <c r="D13" s="7">
        <v>85523</v>
      </c>
      <c r="E13" s="28" t="s">
        <v>6</v>
      </c>
      <c r="F13" s="29">
        <v>22482</v>
      </c>
    </row>
    <row r="14" spans="1:6" ht="11.25">
      <c r="A14" s="24" t="s">
        <v>11</v>
      </c>
      <c r="B14" s="7" t="s">
        <v>6</v>
      </c>
      <c r="C14" s="28">
        <v>276193</v>
      </c>
      <c r="D14" s="7" t="s">
        <v>6</v>
      </c>
      <c r="E14" s="28" t="s">
        <v>6</v>
      </c>
      <c r="F14" s="29" t="s">
        <v>6</v>
      </c>
    </row>
    <row r="15" spans="1:6" ht="11.25">
      <c r="A15" s="24" t="s">
        <v>12</v>
      </c>
      <c r="B15" s="7" t="s">
        <v>6</v>
      </c>
      <c r="C15" s="28">
        <v>74015</v>
      </c>
      <c r="D15" s="7" t="s">
        <v>6</v>
      </c>
      <c r="E15" s="28">
        <v>1038</v>
      </c>
      <c r="F15" s="29" t="s">
        <v>6</v>
      </c>
    </row>
    <row r="16" spans="1:6" ht="11.25">
      <c r="A16" s="24" t="s">
        <v>53</v>
      </c>
      <c r="B16" s="7" t="s">
        <v>6</v>
      </c>
      <c r="C16" s="28" t="s">
        <v>6</v>
      </c>
      <c r="D16" s="7" t="s">
        <v>6</v>
      </c>
      <c r="E16" s="28">
        <v>2363</v>
      </c>
      <c r="F16" s="29" t="s">
        <v>6</v>
      </c>
    </row>
    <row r="17" spans="1:6" ht="11.25">
      <c r="A17" s="24" t="s">
        <v>14</v>
      </c>
      <c r="B17" s="7" t="s">
        <v>6</v>
      </c>
      <c r="C17" s="28" t="s">
        <v>6</v>
      </c>
      <c r="D17" s="7" t="s">
        <v>6</v>
      </c>
      <c r="E17" s="28" t="s">
        <v>6</v>
      </c>
      <c r="F17" s="31">
        <v>388580</v>
      </c>
    </row>
    <row r="18" spans="1:6" ht="11.25">
      <c r="A18" s="24" t="s">
        <v>15</v>
      </c>
      <c r="B18" s="7" t="s">
        <v>6</v>
      </c>
      <c r="C18" s="28">
        <v>2104129</v>
      </c>
      <c r="D18" s="7" t="s">
        <v>6</v>
      </c>
      <c r="E18" s="28" t="s">
        <v>6</v>
      </c>
      <c r="F18" s="29" t="s">
        <v>6</v>
      </c>
    </row>
    <row r="19" spans="1:6" ht="11.25">
      <c r="A19" s="24" t="s">
        <v>16</v>
      </c>
      <c r="B19" s="7">
        <v>961893</v>
      </c>
      <c r="C19" s="28">
        <f>207803+6017137</f>
        <v>6224940</v>
      </c>
      <c r="D19" s="7">
        <v>38420</v>
      </c>
      <c r="E19" s="28">
        <v>220743</v>
      </c>
      <c r="F19" s="29" t="s">
        <v>6</v>
      </c>
    </row>
    <row r="20" spans="1:6" ht="11.25">
      <c r="A20" s="24" t="s">
        <v>17</v>
      </c>
      <c r="B20" s="7" t="s">
        <v>6</v>
      </c>
      <c r="C20" s="28" t="s">
        <v>6</v>
      </c>
      <c r="D20" s="7" t="s">
        <v>6</v>
      </c>
      <c r="E20" s="28" t="s">
        <v>6</v>
      </c>
      <c r="F20" s="29">
        <v>13241</v>
      </c>
    </row>
    <row r="21" spans="1:6" ht="11.25">
      <c r="A21" s="24" t="s">
        <v>54</v>
      </c>
      <c r="B21" s="7">
        <v>503875</v>
      </c>
      <c r="C21" s="28">
        <f>746862+19310</f>
        <v>766172</v>
      </c>
      <c r="D21" s="7">
        <v>147602</v>
      </c>
      <c r="E21" s="28">
        <v>590787</v>
      </c>
      <c r="F21" s="29" t="s">
        <v>6</v>
      </c>
    </row>
    <row r="22" spans="1:6" ht="11.25">
      <c r="A22" s="24" t="s">
        <v>19</v>
      </c>
      <c r="B22" s="7" t="s">
        <v>6</v>
      </c>
      <c r="C22" s="28">
        <f>2383561+5415983</f>
        <v>7799544</v>
      </c>
      <c r="D22" s="7">
        <v>274250</v>
      </c>
      <c r="E22" s="28">
        <v>46192</v>
      </c>
      <c r="F22" s="29" t="s">
        <v>6</v>
      </c>
    </row>
    <row r="23" spans="1:6" ht="11.25">
      <c r="A23" s="24" t="s">
        <v>20</v>
      </c>
      <c r="B23" s="7" t="s">
        <v>6</v>
      </c>
      <c r="C23" s="28">
        <v>49583</v>
      </c>
      <c r="D23" s="7">
        <v>9620</v>
      </c>
      <c r="E23" s="28">
        <v>13168</v>
      </c>
      <c r="F23" s="29" t="s">
        <v>6</v>
      </c>
    </row>
    <row r="24" spans="1:6" ht="11.25">
      <c r="A24" s="24" t="s">
        <v>55</v>
      </c>
      <c r="B24" s="7" t="s">
        <v>6</v>
      </c>
      <c r="C24" s="28">
        <v>523436</v>
      </c>
      <c r="D24" s="7" t="s">
        <v>6</v>
      </c>
      <c r="E24" s="28" t="s">
        <v>6</v>
      </c>
      <c r="F24" s="29" t="s">
        <v>6</v>
      </c>
    </row>
    <row r="25" spans="1:6" ht="11.25">
      <c r="A25" s="24" t="s">
        <v>26</v>
      </c>
      <c r="B25" s="7" t="s">
        <v>6</v>
      </c>
      <c r="C25" s="28">
        <v>3165312</v>
      </c>
      <c r="D25" s="7" t="s">
        <v>6</v>
      </c>
      <c r="E25" s="28">
        <v>8418</v>
      </c>
      <c r="F25" s="29" t="s">
        <v>6</v>
      </c>
    </row>
    <row r="26" spans="1:6" ht="11.25">
      <c r="A26" s="24" t="s">
        <v>27</v>
      </c>
      <c r="B26" s="7">
        <v>1497824</v>
      </c>
      <c r="C26" s="28">
        <f>523104+7571239</f>
        <v>8094343</v>
      </c>
      <c r="D26" s="7">
        <v>1755229</v>
      </c>
      <c r="E26" s="28">
        <v>324684</v>
      </c>
      <c r="F26" s="29">
        <v>67211</v>
      </c>
    </row>
    <row r="27" spans="1:6" ht="11.25">
      <c r="A27" s="24" t="s">
        <v>28</v>
      </c>
      <c r="B27" s="7" t="s">
        <v>6</v>
      </c>
      <c r="C27" s="28">
        <v>32998</v>
      </c>
      <c r="D27" s="7" t="s">
        <v>6</v>
      </c>
      <c r="E27" s="28">
        <v>2096</v>
      </c>
      <c r="F27" s="29">
        <v>8500</v>
      </c>
    </row>
    <row r="28" spans="1:6" ht="11.25">
      <c r="A28" s="24" t="s">
        <v>56</v>
      </c>
      <c r="B28" s="7" t="s">
        <v>6</v>
      </c>
      <c r="C28" s="28" t="s">
        <v>6</v>
      </c>
      <c r="D28" s="7" t="s">
        <v>6</v>
      </c>
      <c r="E28" s="28" t="s">
        <v>6</v>
      </c>
      <c r="F28" s="29">
        <v>53202</v>
      </c>
    </row>
    <row r="29" spans="1:6" ht="11.25">
      <c r="A29" s="24" t="s">
        <v>29</v>
      </c>
      <c r="B29" s="7" t="s">
        <v>6</v>
      </c>
      <c r="C29" s="28">
        <f>40246+6600</f>
        <v>46846</v>
      </c>
      <c r="D29" s="7">
        <v>16692</v>
      </c>
      <c r="E29" s="28">
        <v>17786</v>
      </c>
      <c r="F29" s="29" t="s">
        <v>6</v>
      </c>
    </row>
    <row r="30" spans="1:6" ht="11.25">
      <c r="A30" s="24" t="s">
        <v>30</v>
      </c>
      <c r="B30" s="7" t="s">
        <v>6</v>
      </c>
      <c r="C30" s="28">
        <v>13685</v>
      </c>
      <c r="D30" s="7" t="s">
        <v>6</v>
      </c>
      <c r="E30" s="28" t="s">
        <v>6</v>
      </c>
      <c r="F30" s="29" t="s">
        <v>6</v>
      </c>
    </row>
    <row r="31" spans="1:6" ht="11.25">
      <c r="A31" s="24" t="s">
        <v>57</v>
      </c>
      <c r="B31" s="7" t="s">
        <v>6</v>
      </c>
      <c r="C31" s="28" t="s">
        <v>6</v>
      </c>
      <c r="D31" s="7" t="s">
        <v>6</v>
      </c>
      <c r="E31" s="28" t="s">
        <v>6</v>
      </c>
      <c r="F31" s="29">
        <v>6400</v>
      </c>
    </row>
    <row r="32" spans="1:6" ht="11.25">
      <c r="A32" s="24" t="s">
        <v>31</v>
      </c>
      <c r="B32" s="7">
        <v>221729</v>
      </c>
      <c r="C32" s="28">
        <f>127437+2334544</f>
        <v>2461981</v>
      </c>
      <c r="D32" s="7">
        <v>2694549</v>
      </c>
      <c r="E32" s="28">
        <v>226393</v>
      </c>
      <c r="F32" s="29">
        <v>296231</v>
      </c>
    </row>
    <row r="33" spans="1:6" ht="11.25">
      <c r="A33" s="24" t="s">
        <v>33</v>
      </c>
      <c r="B33" s="7" t="s">
        <v>6</v>
      </c>
      <c r="C33" s="28">
        <f>146741+10590</f>
        <v>157331</v>
      </c>
      <c r="D33" s="7">
        <v>38539</v>
      </c>
      <c r="E33" s="28">
        <v>465903</v>
      </c>
      <c r="F33" s="29" t="s">
        <v>6</v>
      </c>
    </row>
    <row r="34" spans="1:6" ht="11.25">
      <c r="A34" s="24" t="s">
        <v>34</v>
      </c>
      <c r="B34" s="7" t="s">
        <v>6</v>
      </c>
      <c r="C34" s="28">
        <v>82841</v>
      </c>
      <c r="D34" s="7" t="s">
        <v>6</v>
      </c>
      <c r="E34" s="28" t="s">
        <v>6</v>
      </c>
      <c r="F34" s="29" t="s">
        <v>6</v>
      </c>
    </row>
    <row r="35" spans="1:6" ht="11.25">
      <c r="A35" s="24" t="s">
        <v>35</v>
      </c>
      <c r="B35" s="7" t="s">
        <v>6</v>
      </c>
      <c r="C35" s="28">
        <v>325029</v>
      </c>
      <c r="D35" s="7" t="s">
        <v>6</v>
      </c>
      <c r="E35" s="28" t="s">
        <v>6</v>
      </c>
      <c r="F35" s="29" t="s">
        <v>6</v>
      </c>
    </row>
    <row r="36" spans="1:6" ht="11.25">
      <c r="A36" s="24" t="s">
        <v>36</v>
      </c>
      <c r="B36" s="7" t="s">
        <v>6</v>
      </c>
      <c r="C36" s="28" t="s">
        <v>6</v>
      </c>
      <c r="D36" s="7" t="s">
        <v>6</v>
      </c>
      <c r="E36" s="28" t="s">
        <v>6</v>
      </c>
      <c r="F36" s="29">
        <v>15966</v>
      </c>
    </row>
    <row r="37" spans="1:6" ht="11.25">
      <c r="A37" s="24" t="s">
        <v>37</v>
      </c>
      <c r="B37" s="7" t="s">
        <v>6</v>
      </c>
      <c r="C37" s="28">
        <f>126423+13430251</f>
        <v>13556674</v>
      </c>
      <c r="D37" s="7">
        <v>137952</v>
      </c>
      <c r="E37" s="28">
        <v>17727</v>
      </c>
      <c r="F37" s="29" t="s">
        <v>6</v>
      </c>
    </row>
    <row r="38" spans="1:6" ht="11.25">
      <c r="A38" s="24" t="s">
        <v>58</v>
      </c>
      <c r="B38" s="7">
        <v>53876</v>
      </c>
      <c r="C38" s="28">
        <f>1208779+5114281</f>
        <v>6323060</v>
      </c>
      <c r="D38" s="7">
        <v>2359059</v>
      </c>
      <c r="E38" s="28">
        <v>552901</v>
      </c>
      <c r="F38" s="29">
        <v>4539</v>
      </c>
    </row>
    <row r="39" spans="1:6" ht="11.25">
      <c r="A39" s="24" t="s">
        <v>39</v>
      </c>
      <c r="B39" s="7" t="s">
        <v>6</v>
      </c>
      <c r="C39" s="28" t="s">
        <v>6</v>
      </c>
      <c r="D39" s="7" t="s">
        <v>6</v>
      </c>
      <c r="E39" s="28">
        <v>5516</v>
      </c>
      <c r="F39" s="29" t="s">
        <v>6</v>
      </c>
    </row>
    <row r="40" spans="1:6" ht="11.25">
      <c r="A40" s="24" t="s">
        <v>40</v>
      </c>
      <c r="B40" s="7" t="s">
        <v>6</v>
      </c>
      <c r="C40" s="28" t="s">
        <v>6</v>
      </c>
      <c r="D40" s="7" t="s">
        <v>6</v>
      </c>
      <c r="E40" s="28" t="s">
        <v>6</v>
      </c>
      <c r="F40" s="29">
        <v>36500</v>
      </c>
    </row>
    <row r="41" spans="1:6" ht="11.25">
      <c r="A41" s="24" t="s">
        <v>42</v>
      </c>
      <c r="B41" s="7" t="s">
        <v>6</v>
      </c>
      <c r="C41" s="28">
        <v>98071</v>
      </c>
      <c r="D41" s="7">
        <v>109508</v>
      </c>
      <c r="E41" s="28">
        <v>88439</v>
      </c>
      <c r="F41" s="29">
        <v>28800</v>
      </c>
    </row>
    <row r="42" spans="1:6" ht="12" thickBot="1">
      <c r="A42" s="25" t="s">
        <v>44</v>
      </c>
      <c r="B42" s="9">
        <f>SUM(B9:B35)</f>
        <v>3479516</v>
      </c>
      <c r="C42" s="32">
        <f>SUM(C9:C35)</f>
        <v>42347183</v>
      </c>
      <c r="D42" s="9">
        <f>SUM(D9:D35)</f>
        <v>5217432</v>
      </c>
      <c r="E42" s="32">
        <f>SUM(E8:E41)</f>
        <v>2870421</v>
      </c>
      <c r="F42" s="33">
        <f>SUM(F7:F41)</f>
        <v>1114452</v>
      </c>
    </row>
  </sheetData>
  <sheetProtection/>
  <mergeCells count="2">
    <mergeCell ref="B5:F5"/>
    <mergeCell ref="A5:A6"/>
  </mergeCell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7" sqref="G7"/>
    </sheetView>
  </sheetViews>
  <sheetFormatPr defaultColWidth="12" defaultRowHeight="12.75"/>
  <cols>
    <col min="1" max="1" width="14.83203125" style="2" customWidth="1"/>
    <col min="2" max="3" width="12" style="2" customWidth="1"/>
    <col min="4" max="4" width="12.83203125" style="2" customWidth="1"/>
    <col min="5" max="16384" width="12" style="2" customWidth="1"/>
  </cols>
  <sheetData>
    <row r="1" spans="1:5" ht="11.25">
      <c r="A1" s="14" t="s">
        <v>182</v>
      </c>
      <c r="B1" s="15"/>
      <c r="C1" s="15"/>
      <c r="D1" s="16"/>
      <c r="E1" s="16"/>
    </row>
    <row r="2" ht="11.25">
      <c r="A2" s="2" t="s">
        <v>173</v>
      </c>
    </row>
    <row r="3" ht="11.25">
      <c r="A3" s="2" t="s">
        <v>59</v>
      </c>
    </row>
    <row r="4" ht="12" thickBot="1"/>
    <row r="5" spans="1:5" ht="11.25">
      <c r="A5" s="42"/>
      <c r="B5" s="39" t="s">
        <v>46</v>
      </c>
      <c r="C5" s="40"/>
      <c r="D5" s="40"/>
      <c r="E5" s="41"/>
    </row>
    <row r="6" spans="1:5" s="38" customFormat="1" ht="12" thickBot="1">
      <c r="A6" s="43" t="s">
        <v>2</v>
      </c>
      <c r="B6" s="44" t="s">
        <v>3</v>
      </c>
      <c r="C6" s="45" t="s">
        <v>4</v>
      </c>
      <c r="D6" s="45" t="s">
        <v>47</v>
      </c>
      <c r="E6" s="46" t="s">
        <v>60</v>
      </c>
    </row>
    <row r="7" spans="1:5" ht="11.25">
      <c r="A7" s="24" t="s">
        <v>61</v>
      </c>
      <c r="B7" s="5" t="s">
        <v>6</v>
      </c>
      <c r="C7" s="26">
        <v>522582</v>
      </c>
      <c r="D7" s="5" t="s">
        <v>6</v>
      </c>
      <c r="E7" s="6" t="s">
        <v>6</v>
      </c>
    </row>
    <row r="8" spans="1:5" ht="11.25">
      <c r="A8" s="24" t="s">
        <v>62</v>
      </c>
      <c r="B8" s="7">
        <f>581916+28141+8780312+57933</f>
        <v>9448302</v>
      </c>
      <c r="C8" s="28">
        <f>2824711+2000377+7310652+1385897+1310140+2579160+6327161+11697567+1423783+264850</f>
        <v>37124298</v>
      </c>
      <c r="D8" s="7">
        <f>3048591+1359135+14227</f>
        <v>4421953</v>
      </c>
      <c r="E8" s="8">
        <v>332264</v>
      </c>
    </row>
    <row r="9" spans="1:5" ht="11.25">
      <c r="A9" s="24" t="s">
        <v>15</v>
      </c>
      <c r="B9" s="7" t="s">
        <v>6</v>
      </c>
      <c r="C9" s="28">
        <v>940036</v>
      </c>
      <c r="D9" s="7" t="s">
        <v>6</v>
      </c>
      <c r="E9" s="8" t="s">
        <v>6</v>
      </c>
    </row>
    <row r="10" spans="1:5" ht="11.25">
      <c r="A10" s="24" t="s">
        <v>16</v>
      </c>
      <c r="B10" s="7">
        <v>302351</v>
      </c>
      <c r="C10" s="28">
        <f>506950+1680252+61575+5305+42488+12849+10579693+21684433</f>
        <v>34573545</v>
      </c>
      <c r="D10" s="7">
        <v>118988</v>
      </c>
      <c r="E10" s="8" t="s">
        <v>6</v>
      </c>
    </row>
    <row r="11" spans="1:5" ht="11.25">
      <c r="A11" s="24" t="s">
        <v>63</v>
      </c>
      <c r="B11" s="7" t="s">
        <v>6</v>
      </c>
      <c r="C11" s="28">
        <f>1356408+1938719+12452631+154091</f>
        <v>15901849</v>
      </c>
      <c r="D11" s="7">
        <f>1361785+660531</f>
        <v>2022316</v>
      </c>
      <c r="E11" s="8" t="s">
        <v>6</v>
      </c>
    </row>
    <row r="12" spans="1:5" ht="11.25">
      <c r="A12" s="24" t="s">
        <v>19</v>
      </c>
      <c r="B12" s="7">
        <f>450351+3391</f>
        <v>453742</v>
      </c>
      <c r="C12" s="28">
        <f>153824+713350+285069+17093+495434+295588+51908+29147</f>
        <v>2041413</v>
      </c>
      <c r="D12" s="7" t="s">
        <v>6</v>
      </c>
      <c r="E12" s="8" t="s">
        <v>6</v>
      </c>
    </row>
    <row r="13" spans="1:5" ht="11.25">
      <c r="A13" s="24" t="s">
        <v>26</v>
      </c>
      <c r="B13" s="7" t="s">
        <v>6</v>
      </c>
      <c r="C13" s="28">
        <f>3370768+100913</f>
        <v>3471681</v>
      </c>
      <c r="D13" s="7" t="s">
        <v>6</v>
      </c>
      <c r="E13" s="8" t="s">
        <v>6</v>
      </c>
    </row>
    <row r="14" spans="1:5" ht="11.25">
      <c r="A14" s="24" t="s">
        <v>35</v>
      </c>
      <c r="B14" s="7" t="s">
        <v>6</v>
      </c>
      <c r="C14" s="28">
        <f>150095+183915+258701+5318216+328531</f>
        <v>6239458</v>
      </c>
      <c r="D14" s="7">
        <v>118998</v>
      </c>
      <c r="E14" s="8" t="s">
        <v>6</v>
      </c>
    </row>
    <row r="15" spans="1:5" ht="11.25">
      <c r="A15" s="24" t="s">
        <v>64</v>
      </c>
      <c r="B15" s="7">
        <v>16226</v>
      </c>
      <c r="C15" s="28">
        <f>137016+93096+4171+166530+260104</f>
        <v>660917</v>
      </c>
      <c r="D15" s="7">
        <f>229300+70222</f>
        <v>299522</v>
      </c>
      <c r="E15" s="8" t="s">
        <v>6</v>
      </c>
    </row>
    <row r="16" spans="1:5" ht="12" thickBot="1">
      <c r="A16" s="25" t="s">
        <v>44</v>
      </c>
      <c r="B16" s="47">
        <f>SUM(B7:B15)</f>
        <v>10220621</v>
      </c>
      <c r="C16" s="48">
        <f>SUM(C7:C15)</f>
        <v>101475779</v>
      </c>
      <c r="D16" s="47">
        <f>SUM(D7:D15)</f>
        <v>6981777</v>
      </c>
      <c r="E16" s="49">
        <f>SUM(E7:E15)</f>
        <v>332264</v>
      </c>
    </row>
  </sheetData>
  <sheetProtection/>
  <printOptions gridLines="1"/>
  <pageMargins left="0.75" right="0.75" top="1" bottom="1" header="0.511811024" footer="0.511811024"/>
  <pageSetup horizontalDpi="600" verticalDpi="600" orientation="portrait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2" sqref="D12"/>
    </sheetView>
  </sheetViews>
  <sheetFormatPr defaultColWidth="12" defaultRowHeight="12.75"/>
  <cols>
    <col min="1" max="1" width="14.5" style="2" customWidth="1"/>
    <col min="2" max="16384" width="12" style="2" customWidth="1"/>
  </cols>
  <sheetData>
    <row r="1" spans="1:8" s="50" customFormat="1" ht="11.25">
      <c r="A1" s="53" t="s">
        <v>179</v>
      </c>
      <c r="B1" s="53"/>
      <c r="C1" s="53"/>
      <c r="D1" s="53"/>
      <c r="E1" s="53"/>
      <c r="F1" s="53"/>
      <c r="G1" s="53"/>
      <c r="H1" s="53"/>
    </row>
    <row r="2" ht="11.25">
      <c r="A2" s="2" t="s">
        <v>177</v>
      </c>
    </row>
    <row r="3" ht="11.25">
      <c r="A3" s="2" t="s">
        <v>65</v>
      </c>
    </row>
    <row r="4" ht="12" thickBot="1"/>
    <row r="5" spans="1:8" s="38" customFormat="1" ht="12" thickBot="1">
      <c r="A5" s="54" t="s">
        <v>66</v>
      </c>
      <c r="B5" s="55" t="s">
        <v>3</v>
      </c>
      <c r="C5" s="56" t="s">
        <v>67</v>
      </c>
      <c r="D5" s="55" t="s">
        <v>4</v>
      </c>
      <c r="E5" s="56" t="s">
        <v>47</v>
      </c>
      <c r="F5" s="55" t="s">
        <v>68</v>
      </c>
      <c r="G5" s="56" t="s">
        <v>69</v>
      </c>
      <c r="H5" s="57" t="s">
        <v>48</v>
      </c>
    </row>
    <row r="6" spans="1:8" ht="11.25">
      <c r="A6" s="37" t="s">
        <v>70</v>
      </c>
      <c r="B6" s="59">
        <v>14230780</v>
      </c>
      <c r="C6" s="60">
        <v>411145</v>
      </c>
      <c r="D6" s="59">
        <v>62349079</v>
      </c>
      <c r="E6" s="60">
        <v>214756</v>
      </c>
      <c r="F6" s="59" t="s">
        <v>6</v>
      </c>
      <c r="G6" s="60" t="s">
        <v>6</v>
      </c>
      <c r="H6" s="61">
        <v>534051</v>
      </c>
    </row>
    <row r="7" spans="1:8" ht="11.25">
      <c r="A7" s="51" t="s">
        <v>16</v>
      </c>
      <c r="B7" s="62" t="s">
        <v>6</v>
      </c>
      <c r="C7" s="30" t="s">
        <v>6</v>
      </c>
      <c r="D7" s="62">
        <v>22214910</v>
      </c>
      <c r="E7" s="30">
        <v>119121</v>
      </c>
      <c r="F7" s="62" t="s">
        <v>6</v>
      </c>
      <c r="G7" s="30">
        <v>355</v>
      </c>
      <c r="H7" s="63">
        <v>870161</v>
      </c>
    </row>
    <row r="8" spans="1:8" ht="11.25">
      <c r="A8" s="51" t="s">
        <v>62</v>
      </c>
      <c r="B8" s="62">
        <v>2880</v>
      </c>
      <c r="C8" s="30" t="s">
        <v>6</v>
      </c>
      <c r="D8" s="62">
        <v>13121898</v>
      </c>
      <c r="E8" s="30">
        <v>3367756</v>
      </c>
      <c r="F8" s="62">
        <v>2079</v>
      </c>
      <c r="G8" s="30">
        <v>114000</v>
      </c>
      <c r="H8" s="63">
        <v>3306183</v>
      </c>
    </row>
    <row r="9" spans="1:8" ht="11.25">
      <c r="A9" s="51" t="s">
        <v>19</v>
      </c>
      <c r="B9" s="62" t="s">
        <v>6</v>
      </c>
      <c r="C9" s="30" t="s">
        <v>6</v>
      </c>
      <c r="D9" s="62">
        <v>9559901</v>
      </c>
      <c r="E9" s="30">
        <v>4410511</v>
      </c>
      <c r="F9" s="62" t="s">
        <v>6</v>
      </c>
      <c r="G9" s="30" t="s">
        <v>6</v>
      </c>
      <c r="H9" s="63">
        <v>8417</v>
      </c>
    </row>
    <row r="10" spans="1:8" ht="11.25">
      <c r="A10" s="51" t="s">
        <v>26</v>
      </c>
      <c r="B10" s="62" t="s">
        <v>6</v>
      </c>
      <c r="C10" s="30" t="s">
        <v>6</v>
      </c>
      <c r="D10" s="62">
        <v>5148259</v>
      </c>
      <c r="E10" s="30" t="s">
        <v>6</v>
      </c>
      <c r="F10" s="62" t="s">
        <v>6</v>
      </c>
      <c r="G10" s="30" t="s">
        <v>6</v>
      </c>
      <c r="H10" s="63">
        <v>22021</v>
      </c>
    </row>
    <row r="11" spans="1:8" ht="11.25">
      <c r="A11" s="51" t="s">
        <v>42</v>
      </c>
      <c r="B11" s="62">
        <v>423535</v>
      </c>
      <c r="C11" s="30" t="s">
        <v>6</v>
      </c>
      <c r="D11" s="62">
        <v>4388374</v>
      </c>
      <c r="E11" s="30">
        <v>1603972</v>
      </c>
      <c r="F11" s="62" t="s">
        <v>6</v>
      </c>
      <c r="G11" s="30" t="s">
        <v>6</v>
      </c>
      <c r="H11" s="63">
        <v>44869</v>
      </c>
    </row>
    <row r="12" spans="1:8" ht="11.25">
      <c r="A12" s="51" t="s">
        <v>35</v>
      </c>
      <c r="B12" s="62" t="s">
        <v>6</v>
      </c>
      <c r="C12" s="30" t="s">
        <v>6</v>
      </c>
      <c r="D12" s="62">
        <v>3554911</v>
      </c>
      <c r="E12" s="30">
        <v>401412</v>
      </c>
      <c r="F12" s="62" t="s">
        <v>6</v>
      </c>
      <c r="G12" s="30" t="s">
        <v>6</v>
      </c>
      <c r="H12" s="63">
        <v>58386</v>
      </c>
    </row>
    <row r="13" spans="1:8" ht="11.25">
      <c r="A13" s="51" t="s">
        <v>71</v>
      </c>
      <c r="B13" s="62" t="s">
        <v>6</v>
      </c>
      <c r="C13" s="30" t="s">
        <v>6</v>
      </c>
      <c r="D13" s="62">
        <v>1477343</v>
      </c>
      <c r="E13" s="30">
        <v>754570</v>
      </c>
      <c r="F13" s="62" t="s">
        <v>6</v>
      </c>
      <c r="G13" s="30" t="s">
        <v>6</v>
      </c>
      <c r="H13" s="63" t="s">
        <v>6</v>
      </c>
    </row>
    <row r="14" spans="1:8" ht="12" thickBot="1">
      <c r="A14" s="52" t="s">
        <v>63</v>
      </c>
      <c r="B14" s="48" t="s">
        <v>6</v>
      </c>
      <c r="C14" s="47" t="s">
        <v>6</v>
      </c>
      <c r="D14" s="48">
        <v>801872</v>
      </c>
      <c r="E14" s="47">
        <v>230732</v>
      </c>
      <c r="F14" s="48" t="s">
        <v>6</v>
      </c>
      <c r="G14" s="47" t="s">
        <v>6</v>
      </c>
      <c r="H14" s="49" t="s">
        <v>6</v>
      </c>
    </row>
    <row r="15" spans="1:8" ht="12" thickBot="1">
      <c r="A15" s="58" t="s">
        <v>72</v>
      </c>
      <c r="B15" s="64">
        <v>14657195</v>
      </c>
      <c r="C15" s="65">
        <v>411145</v>
      </c>
      <c r="D15" s="64">
        <v>122616547</v>
      </c>
      <c r="E15" s="65">
        <v>11102830</v>
      </c>
      <c r="F15" s="64">
        <v>2079</v>
      </c>
      <c r="G15" s="65">
        <v>114355</v>
      </c>
      <c r="H15" s="66">
        <v>4844088</v>
      </c>
    </row>
    <row r="17" ht="11.25">
      <c r="A17" s="2" t="s">
        <v>81</v>
      </c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">
      <selection activeCell="A2" sqref="A2"/>
    </sheetView>
  </sheetViews>
  <sheetFormatPr defaultColWidth="12" defaultRowHeight="12.75"/>
  <cols>
    <col min="1" max="5" width="12" style="2" customWidth="1"/>
    <col min="6" max="6" width="15" style="2" customWidth="1"/>
    <col min="7" max="7" width="13.83203125" style="2" customWidth="1"/>
    <col min="8" max="8" width="16.33203125" style="2" customWidth="1"/>
    <col min="9" max="16384" width="12" style="2" customWidth="1"/>
  </cols>
  <sheetData>
    <row r="1" spans="1:8" s="50" customFormat="1" ht="11.25">
      <c r="A1" s="53" t="s">
        <v>183</v>
      </c>
      <c r="B1" s="70"/>
      <c r="C1" s="70"/>
      <c r="D1" s="70"/>
      <c r="E1" s="70"/>
      <c r="F1" s="70"/>
      <c r="G1" s="70"/>
      <c r="H1" s="70"/>
    </row>
    <row r="2" spans="1:8" ht="11.25">
      <c r="A2" s="2" t="s">
        <v>177</v>
      </c>
      <c r="B2" s="1"/>
      <c r="C2" s="1"/>
      <c r="D2" s="1"/>
      <c r="E2" s="1"/>
      <c r="F2" s="1"/>
      <c r="G2" s="1"/>
      <c r="H2" s="1"/>
    </row>
    <row r="3" spans="1:8" ht="11.25">
      <c r="A3" s="68" t="s">
        <v>73</v>
      </c>
      <c r="B3" s="1"/>
      <c r="C3" s="1"/>
      <c r="D3" s="1"/>
      <c r="E3" s="1"/>
      <c r="F3" s="1"/>
      <c r="G3" s="1"/>
      <c r="H3" s="1"/>
    </row>
    <row r="4" spans="2:8" ht="12" thickBot="1">
      <c r="B4" s="1"/>
      <c r="C4" s="1"/>
      <c r="D4" s="1"/>
      <c r="E4" s="1"/>
      <c r="F4" s="1"/>
      <c r="G4" s="1"/>
      <c r="H4" s="1"/>
    </row>
    <row r="5" spans="1:9" ht="12" thickBot="1">
      <c r="A5" s="69" t="s">
        <v>66</v>
      </c>
      <c r="B5" s="56" t="s">
        <v>67</v>
      </c>
      <c r="C5" s="56" t="s">
        <v>3</v>
      </c>
      <c r="D5" s="71" t="s">
        <v>4</v>
      </c>
      <c r="E5" s="71" t="s">
        <v>68</v>
      </c>
      <c r="F5" s="71" t="s">
        <v>69</v>
      </c>
      <c r="G5" s="71" t="s">
        <v>48</v>
      </c>
      <c r="H5" s="72" t="s">
        <v>74</v>
      </c>
      <c r="I5" s="23"/>
    </row>
    <row r="6" spans="1:9" ht="11.25">
      <c r="A6" s="24" t="s">
        <v>75</v>
      </c>
      <c r="B6" s="73" t="s">
        <v>6</v>
      </c>
      <c r="C6" s="73">
        <v>1086222</v>
      </c>
      <c r="D6" s="73">
        <v>21074940</v>
      </c>
      <c r="E6" s="73">
        <v>215159</v>
      </c>
      <c r="F6" s="73">
        <v>246309</v>
      </c>
      <c r="G6" s="73">
        <v>3326049</v>
      </c>
      <c r="H6" s="74">
        <v>2148667</v>
      </c>
      <c r="I6" s="23"/>
    </row>
    <row r="7" spans="1:9" ht="11.25">
      <c r="A7" s="24" t="s">
        <v>76</v>
      </c>
      <c r="B7" s="73">
        <v>2432441</v>
      </c>
      <c r="C7" s="73">
        <v>309401</v>
      </c>
      <c r="D7" s="73">
        <v>11484260</v>
      </c>
      <c r="E7" s="73" t="s">
        <v>6</v>
      </c>
      <c r="F7" s="73">
        <v>246305</v>
      </c>
      <c r="G7" s="73">
        <v>3326049</v>
      </c>
      <c r="H7" s="74">
        <v>2148667</v>
      </c>
      <c r="I7" s="23"/>
    </row>
    <row r="8" spans="1:9" ht="11.25">
      <c r="A8" s="24" t="s">
        <v>19</v>
      </c>
      <c r="B8" s="73" t="s">
        <v>6</v>
      </c>
      <c r="C8" s="73" t="s">
        <v>6</v>
      </c>
      <c r="D8" s="73">
        <v>8798256</v>
      </c>
      <c r="E8" s="73" t="s">
        <v>6</v>
      </c>
      <c r="F8" s="73" t="s">
        <v>6</v>
      </c>
      <c r="G8" s="73">
        <v>5156</v>
      </c>
      <c r="H8" s="74" t="s">
        <v>6</v>
      </c>
      <c r="I8" s="23"/>
    </row>
    <row r="9" spans="1:9" ht="11.25">
      <c r="A9" s="24" t="s">
        <v>16</v>
      </c>
      <c r="B9" s="73" t="s">
        <v>6</v>
      </c>
      <c r="C9" s="73" t="s">
        <v>6</v>
      </c>
      <c r="D9" s="73">
        <v>5974690</v>
      </c>
      <c r="E9" s="73" t="s">
        <v>6</v>
      </c>
      <c r="F9" s="73" t="s">
        <v>6</v>
      </c>
      <c r="G9" s="73">
        <v>90269</v>
      </c>
      <c r="H9" s="74">
        <v>36621</v>
      </c>
      <c r="I9" s="23"/>
    </row>
    <row r="10" spans="1:9" ht="11.25">
      <c r="A10" s="24" t="s">
        <v>26</v>
      </c>
      <c r="B10" s="73" t="s">
        <v>6</v>
      </c>
      <c r="C10" s="73" t="s">
        <v>6</v>
      </c>
      <c r="D10" s="73">
        <v>7022566</v>
      </c>
      <c r="E10" s="73" t="s">
        <v>6</v>
      </c>
      <c r="F10" s="73" t="s">
        <v>6</v>
      </c>
      <c r="G10" s="73">
        <v>90269</v>
      </c>
      <c r="H10" s="74" t="s">
        <v>6</v>
      </c>
      <c r="I10" s="23"/>
    </row>
    <row r="11" spans="1:9" ht="11.25">
      <c r="A11" s="24" t="s">
        <v>15</v>
      </c>
      <c r="B11" s="73" t="s">
        <v>6</v>
      </c>
      <c r="C11" s="73" t="s">
        <v>6</v>
      </c>
      <c r="D11" s="73">
        <v>3548034</v>
      </c>
      <c r="E11" s="73" t="s">
        <v>6</v>
      </c>
      <c r="F11" s="73" t="s">
        <v>6</v>
      </c>
      <c r="G11" s="73" t="s">
        <v>6</v>
      </c>
      <c r="H11" s="74" t="s">
        <v>6</v>
      </c>
      <c r="I11" s="23"/>
    </row>
    <row r="12" spans="1:9" ht="11.25">
      <c r="A12" s="24" t="s">
        <v>42</v>
      </c>
      <c r="B12" s="73" t="s">
        <v>6</v>
      </c>
      <c r="C12" s="73">
        <v>422886</v>
      </c>
      <c r="D12" s="73">
        <v>1585443</v>
      </c>
      <c r="E12" s="73" t="s">
        <v>6</v>
      </c>
      <c r="F12" s="73" t="s">
        <v>6</v>
      </c>
      <c r="G12" s="73">
        <v>97145</v>
      </c>
      <c r="H12" s="74">
        <v>14284</v>
      </c>
      <c r="I12" s="23"/>
    </row>
    <row r="13" spans="1:9" ht="11.25">
      <c r="A13" s="24" t="s">
        <v>77</v>
      </c>
      <c r="B13" s="73" t="s">
        <v>6</v>
      </c>
      <c r="C13" s="73" t="s">
        <v>6</v>
      </c>
      <c r="D13" s="73">
        <v>1256733</v>
      </c>
      <c r="E13" s="73" t="s">
        <v>6</v>
      </c>
      <c r="F13" s="73" t="s">
        <v>6</v>
      </c>
      <c r="G13" s="73" t="s">
        <v>6</v>
      </c>
      <c r="H13" s="74" t="s">
        <v>6</v>
      </c>
      <c r="I13" s="23"/>
    </row>
    <row r="14" spans="1:9" ht="11.25">
      <c r="A14" s="24" t="s">
        <v>35</v>
      </c>
      <c r="B14" s="73" t="s">
        <v>6</v>
      </c>
      <c r="C14" s="73" t="s">
        <v>6</v>
      </c>
      <c r="D14" s="73">
        <v>1006887</v>
      </c>
      <c r="E14" s="73" t="s">
        <v>6</v>
      </c>
      <c r="F14" s="73" t="s">
        <v>6</v>
      </c>
      <c r="G14" s="73" t="s">
        <v>6</v>
      </c>
      <c r="H14" s="74" t="s">
        <v>6</v>
      </c>
      <c r="I14" s="23"/>
    </row>
    <row r="15" spans="1:9" ht="11.25">
      <c r="A15" s="24" t="s">
        <v>78</v>
      </c>
      <c r="B15" s="73" t="s">
        <v>6</v>
      </c>
      <c r="C15" s="73" t="s">
        <v>6</v>
      </c>
      <c r="D15" s="73">
        <v>811409</v>
      </c>
      <c r="E15" s="73" t="s">
        <v>6</v>
      </c>
      <c r="F15" s="73" t="s">
        <v>6</v>
      </c>
      <c r="G15" s="73" t="s">
        <v>6</v>
      </c>
      <c r="H15" s="74" t="s">
        <v>6</v>
      </c>
      <c r="I15" s="23"/>
    </row>
    <row r="16" spans="1:9" ht="11.25">
      <c r="A16" s="24" t="s">
        <v>12</v>
      </c>
      <c r="B16" s="73" t="s">
        <v>6</v>
      </c>
      <c r="C16" s="73" t="s">
        <v>6</v>
      </c>
      <c r="D16" s="73" t="s">
        <v>6</v>
      </c>
      <c r="E16" s="73" t="s">
        <v>6</v>
      </c>
      <c r="F16" s="73">
        <v>685824</v>
      </c>
      <c r="G16" s="73" t="s">
        <v>6</v>
      </c>
      <c r="H16" s="74" t="s">
        <v>6</v>
      </c>
      <c r="I16" s="23"/>
    </row>
    <row r="17" spans="1:9" ht="11.25">
      <c r="A17" s="24" t="s">
        <v>79</v>
      </c>
      <c r="B17" s="73" t="s">
        <v>6</v>
      </c>
      <c r="C17" s="73" t="s">
        <v>6</v>
      </c>
      <c r="D17" s="73">
        <v>443672</v>
      </c>
      <c r="E17" s="73" t="s">
        <v>6</v>
      </c>
      <c r="F17" s="73" t="s">
        <v>6</v>
      </c>
      <c r="G17" s="73" t="s">
        <v>6</v>
      </c>
      <c r="H17" s="74" t="s">
        <v>6</v>
      </c>
      <c r="I17" s="23"/>
    </row>
    <row r="18" spans="1:9" ht="11.25">
      <c r="A18" s="24" t="s">
        <v>14</v>
      </c>
      <c r="B18" s="73" t="s">
        <v>6</v>
      </c>
      <c r="C18" s="73" t="s">
        <v>6</v>
      </c>
      <c r="D18" s="73" t="s">
        <v>6</v>
      </c>
      <c r="E18" s="73" t="s">
        <v>6</v>
      </c>
      <c r="F18" s="73">
        <v>62993</v>
      </c>
      <c r="G18" s="73" t="s">
        <v>6</v>
      </c>
      <c r="H18" s="74">
        <v>257677</v>
      </c>
      <c r="I18" s="23"/>
    </row>
    <row r="19" spans="1:9" ht="11.25">
      <c r="A19" s="24" t="s">
        <v>50</v>
      </c>
      <c r="B19" s="73" t="s">
        <v>6</v>
      </c>
      <c r="C19" s="73" t="s">
        <v>6</v>
      </c>
      <c r="D19" s="73">
        <v>290271</v>
      </c>
      <c r="E19" s="73" t="s">
        <v>6</v>
      </c>
      <c r="F19" s="73" t="s">
        <v>6</v>
      </c>
      <c r="G19" s="73" t="s">
        <v>6</v>
      </c>
      <c r="H19" s="74" t="s">
        <v>6</v>
      </c>
      <c r="I19" s="23"/>
    </row>
    <row r="20" spans="1:9" ht="11.25">
      <c r="A20" s="24" t="s">
        <v>80</v>
      </c>
      <c r="B20" s="73" t="s">
        <v>6</v>
      </c>
      <c r="C20" s="73" t="s">
        <v>6</v>
      </c>
      <c r="D20" s="73">
        <v>40136</v>
      </c>
      <c r="E20" s="73" t="s">
        <v>6</v>
      </c>
      <c r="F20" s="73">
        <v>292040</v>
      </c>
      <c r="G20" s="73">
        <v>15819</v>
      </c>
      <c r="H20" s="74">
        <v>232062</v>
      </c>
      <c r="I20" s="23"/>
    </row>
    <row r="21" spans="1:9" ht="12" thickBot="1">
      <c r="A21" s="75" t="s">
        <v>72</v>
      </c>
      <c r="B21" s="76">
        <f>SUM(B7:B20)</f>
        <v>2432441</v>
      </c>
      <c r="C21" s="76">
        <f aca="true" t="shared" si="0" ref="C21:H21">SUM(C6:C20)</f>
        <v>1818509</v>
      </c>
      <c r="D21" s="76">
        <f t="shared" si="0"/>
        <v>63337297</v>
      </c>
      <c r="E21" s="76">
        <f t="shared" si="0"/>
        <v>215159</v>
      </c>
      <c r="F21" s="76">
        <f t="shared" si="0"/>
        <v>1533471</v>
      </c>
      <c r="G21" s="76">
        <f t="shared" si="0"/>
        <v>6950756</v>
      </c>
      <c r="H21" s="77">
        <f t="shared" si="0"/>
        <v>4837978</v>
      </c>
      <c r="I21" s="23"/>
    </row>
    <row r="22" spans="1:9" ht="11.2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1.2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1.25">
      <c r="A24" s="23" t="s">
        <v>81</v>
      </c>
      <c r="B24" s="23"/>
      <c r="C24" s="23"/>
      <c r="D24" s="23"/>
      <c r="E24" s="23"/>
      <c r="F24" s="23"/>
      <c r="G24" s="23"/>
      <c r="H24" s="23"/>
      <c r="I24" s="23"/>
    </row>
    <row r="25" spans="1:9" ht="11.2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1.2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1.2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1.2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1.2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1.2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1.2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1.2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1.2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1.2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1.2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1.2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1.2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1.2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1.2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1.2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1.2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1.2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1.2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1.2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1.2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1.2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1.2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1.2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1.2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1.2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1.2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1.2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1.2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1.2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1.2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1.2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1.2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1.2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1.2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1.2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1.2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1.2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1.25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1.2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1.2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1.2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1.2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1.2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11.2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1.2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1.25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1.2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1.2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1.2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1.2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1.2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1.25">
      <c r="A77" s="23"/>
      <c r="B77" s="23"/>
      <c r="C77" s="23"/>
      <c r="D77" s="23"/>
      <c r="E77" s="23"/>
      <c r="F77" s="23"/>
      <c r="G77" s="23"/>
      <c r="H77" s="23"/>
      <c r="I77" s="23"/>
    </row>
    <row r="78" spans="1:9" ht="11.25">
      <c r="A78" s="23"/>
      <c r="B78" s="23"/>
      <c r="C78" s="23"/>
      <c r="D78" s="23"/>
      <c r="E78" s="23"/>
      <c r="F78" s="23"/>
      <c r="G78" s="23"/>
      <c r="H78" s="23"/>
      <c r="I78" s="23"/>
    </row>
    <row r="79" spans="1:9" ht="11.25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11.25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1.25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1.25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1.25">
      <c r="A83" s="23"/>
      <c r="B83" s="23"/>
      <c r="C83" s="23"/>
      <c r="D83" s="23"/>
      <c r="E83" s="23"/>
      <c r="F83" s="23"/>
      <c r="G83" s="23"/>
      <c r="H83" s="23"/>
      <c r="I83" s="23"/>
    </row>
    <row r="84" spans="1:9" ht="11.25">
      <c r="A84" s="23"/>
      <c r="B84" s="23"/>
      <c r="C84" s="23"/>
      <c r="D84" s="23"/>
      <c r="E84" s="23"/>
      <c r="F84" s="23"/>
      <c r="G84" s="23"/>
      <c r="H84" s="23"/>
      <c r="I84" s="23"/>
    </row>
    <row r="85" spans="1:9" ht="11.25">
      <c r="A85" s="23"/>
      <c r="B85" s="23"/>
      <c r="C85" s="23"/>
      <c r="D85" s="23"/>
      <c r="E85" s="23"/>
      <c r="F85" s="23"/>
      <c r="G85" s="23"/>
      <c r="H85" s="23"/>
      <c r="I85" s="23"/>
    </row>
    <row r="86" spans="1:9" ht="11.25">
      <c r="A86" s="23"/>
      <c r="B86" s="23"/>
      <c r="C86" s="23"/>
      <c r="D86" s="23"/>
      <c r="E86" s="23"/>
      <c r="F86" s="23"/>
      <c r="G86" s="23"/>
      <c r="H86" s="23"/>
      <c r="I86" s="23"/>
    </row>
    <row r="87" spans="1:9" ht="11.25">
      <c r="A87" s="23"/>
      <c r="B87" s="23"/>
      <c r="C87" s="23"/>
      <c r="D87" s="23"/>
      <c r="E87" s="23"/>
      <c r="F87" s="23"/>
      <c r="G87" s="23"/>
      <c r="H87" s="23"/>
      <c r="I87" s="23"/>
    </row>
    <row r="88" spans="1:9" ht="11.25">
      <c r="A88" s="23"/>
      <c r="B88" s="23"/>
      <c r="C88" s="23"/>
      <c r="D88" s="23"/>
      <c r="E88" s="23"/>
      <c r="F88" s="23"/>
      <c r="G88" s="23"/>
      <c r="H88" s="23"/>
      <c r="I88" s="23"/>
    </row>
    <row r="89" spans="1:9" ht="11.25">
      <c r="A89" s="23"/>
      <c r="B89" s="23"/>
      <c r="C89" s="23"/>
      <c r="D89" s="23"/>
      <c r="E89" s="23"/>
      <c r="F89" s="23"/>
      <c r="G89" s="23"/>
      <c r="H89" s="23"/>
      <c r="I89" s="23"/>
    </row>
    <row r="90" spans="1:9" ht="11.25">
      <c r="A90" s="23"/>
      <c r="B90" s="23"/>
      <c r="C90" s="23"/>
      <c r="D90" s="23"/>
      <c r="E90" s="23"/>
      <c r="F90" s="23"/>
      <c r="G90" s="23"/>
      <c r="H90" s="23"/>
      <c r="I90" s="23"/>
    </row>
    <row r="91" spans="1:9" ht="11.25">
      <c r="A91" s="23"/>
      <c r="B91" s="23"/>
      <c r="C91" s="23"/>
      <c r="D91" s="23"/>
      <c r="E91" s="23"/>
      <c r="F91" s="23"/>
      <c r="G91" s="23"/>
      <c r="H91" s="23"/>
      <c r="I91" s="23"/>
    </row>
    <row r="92" spans="1:9" ht="11.2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1.2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1.2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1.2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1.2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1.25">
      <c r="A97" s="23"/>
      <c r="B97" s="23"/>
      <c r="C97" s="23"/>
      <c r="D97" s="23"/>
      <c r="E97" s="23"/>
      <c r="F97" s="23"/>
      <c r="G97" s="23"/>
      <c r="H97" s="23"/>
      <c r="I97" s="23"/>
    </row>
    <row r="98" spans="1:9" ht="11.2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1.2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1.2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1.2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1.2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1.2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1.2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1.2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1.2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ht="11.2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1.2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1.2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1.2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1.2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1.2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1.2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1.2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1.2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1.2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1.25">
      <c r="A117" s="23"/>
      <c r="B117" s="23"/>
      <c r="C117" s="23"/>
      <c r="D117" s="23"/>
      <c r="E117" s="23"/>
      <c r="F117" s="23"/>
      <c r="G117" s="23"/>
      <c r="H117" s="23"/>
      <c r="I117" s="23"/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2" defaultRowHeight="12.75"/>
  <cols>
    <col min="1" max="1" width="21.66015625" style="3" customWidth="1"/>
    <col min="2" max="6" width="12" style="2" customWidth="1"/>
    <col min="7" max="7" width="13.66015625" style="2" customWidth="1"/>
    <col min="8" max="16384" width="12" style="2" customWidth="1"/>
  </cols>
  <sheetData>
    <row r="1" spans="1:7" s="50" customFormat="1" ht="11.25">
      <c r="A1" s="14" t="s">
        <v>179</v>
      </c>
      <c r="B1" s="53"/>
      <c r="C1" s="53"/>
      <c r="D1" s="53"/>
      <c r="E1" s="53"/>
      <c r="F1" s="53"/>
      <c r="G1" s="53"/>
    </row>
    <row r="2" ht="11.25">
      <c r="A2" s="3" t="s">
        <v>177</v>
      </c>
    </row>
    <row r="3" ht="11.25">
      <c r="A3" s="3" t="s">
        <v>82</v>
      </c>
    </row>
    <row r="4" ht="12" thickBot="1"/>
    <row r="5" spans="1:7" s="38" customFormat="1" ht="12" thickBot="1">
      <c r="A5" s="78" t="s">
        <v>66</v>
      </c>
      <c r="B5" s="71" t="s">
        <v>67</v>
      </c>
      <c r="C5" s="71" t="s">
        <v>3</v>
      </c>
      <c r="D5" s="71" t="s">
        <v>4</v>
      </c>
      <c r="E5" s="71" t="s">
        <v>68</v>
      </c>
      <c r="F5" s="71" t="s">
        <v>83</v>
      </c>
      <c r="G5" s="57" t="s">
        <v>48</v>
      </c>
    </row>
    <row r="6" spans="1:7" ht="11.25">
      <c r="A6" s="4" t="s">
        <v>16</v>
      </c>
      <c r="B6" s="79" t="s">
        <v>6</v>
      </c>
      <c r="C6" s="79" t="s">
        <v>6</v>
      </c>
      <c r="D6" s="79">
        <v>17938225</v>
      </c>
      <c r="E6" s="79" t="s">
        <v>6</v>
      </c>
      <c r="F6" s="7">
        <v>221937</v>
      </c>
      <c r="G6" s="8">
        <v>917666</v>
      </c>
    </row>
    <row r="7" spans="1:7" ht="11.25">
      <c r="A7" s="4" t="s">
        <v>15</v>
      </c>
      <c r="B7" s="79" t="s">
        <v>6</v>
      </c>
      <c r="C7" s="79" t="s">
        <v>6</v>
      </c>
      <c r="D7" s="79">
        <v>18070833</v>
      </c>
      <c r="E7" s="79" t="s">
        <v>6</v>
      </c>
      <c r="F7" s="7" t="s">
        <v>6</v>
      </c>
      <c r="G7" s="8" t="s">
        <v>6</v>
      </c>
    </row>
    <row r="8" spans="1:7" ht="11.25">
      <c r="A8" s="4" t="s">
        <v>27</v>
      </c>
      <c r="B8" s="79" t="s">
        <v>6</v>
      </c>
      <c r="C8" s="79">
        <v>107880</v>
      </c>
      <c r="D8" s="79">
        <v>9189048</v>
      </c>
      <c r="E8" s="79" t="s">
        <v>6</v>
      </c>
      <c r="F8" s="7" t="s">
        <v>6</v>
      </c>
      <c r="G8" s="8">
        <v>1998160</v>
      </c>
    </row>
    <row r="9" spans="1:7" ht="11.25">
      <c r="A9" s="4" t="s">
        <v>8</v>
      </c>
      <c r="B9" s="79">
        <v>202866</v>
      </c>
      <c r="C9" s="79">
        <v>7702753</v>
      </c>
      <c r="D9" s="79">
        <v>5404834</v>
      </c>
      <c r="E9" s="79" t="s">
        <v>6</v>
      </c>
      <c r="F9" s="7" t="s">
        <v>6</v>
      </c>
      <c r="G9" s="8">
        <v>31973</v>
      </c>
    </row>
    <row r="10" spans="1:7" ht="11.25">
      <c r="A10" s="4" t="s">
        <v>19</v>
      </c>
      <c r="B10" s="79" t="s">
        <v>6</v>
      </c>
      <c r="C10" s="79" t="s">
        <v>6</v>
      </c>
      <c r="D10" s="79">
        <v>13072825</v>
      </c>
      <c r="E10" s="79" t="s">
        <v>6</v>
      </c>
      <c r="F10" s="7">
        <v>42708</v>
      </c>
      <c r="G10" s="8">
        <v>914</v>
      </c>
    </row>
    <row r="11" spans="1:7" ht="11.25">
      <c r="A11" s="4" t="s">
        <v>58</v>
      </c>
      <c r="B11" s="79" t="s">
        <v>6</v>
      </c>
      <c r="C11" s="79" t="s">
        <v>6</v>
      </c>
      <c r="D11" s="79">
        <v>7806280</v>
      </c>
      <c r="E11" s="79">
        <v>62514</v>
      </c>
      <c r="F11" s="7">
        <v>414691</v>
      </c>
      <c r="G11" s="8">
        <v>384034</v>
      </c>
    </row>
    <row r="12" spans="1:7" ht="11.25">
      <c r="A12" s="4" t="s">
        <v>18</v>
      </c>
      <c r="B12" s="79" t="s">
        <v>6</v>
      </c>
      <c r="C12" s="79">
        <v>2249812</v>
      </c>
      <c r="D12" s="79">
        <v>6567595</v>
      </c>
      <c r="E12" s="79" t="s">
        <v>6</v>
      </c>
      <c r="F12" s="7">
        <v>718500</v>
      </c>
      <c r="G12" s="8">
        <v>807213</v>
      </c>
    </row>
    <row r="13" spans="1:7" ht="11.25">
      <c r="A13" s="4" t="s">
        <v>35</v>
      </c>
      <c r="B13" s="79" t="s">
        <v>6</v>
      </c>
      <c r="C13" s="79" t="s">
        <v>6</v>
      </c>
      <c r="D13" s="79">
        <v>4781727</v>
      </c>
      <c r="E13" s="79" t="s">
        <v>6</v>
      </c>
      <c r="F13" s="7" t="s">
        <v>6</v>
      </c>
      <c r="G13" s="8" t="s">
        <v>6</v>
      </c>
    </row>
    <row r="14" spans="1:7" ht="11.25">
      <c r="A14" s="4" t="s">
        <v>31</v>
      </c>
      <c r="B14" s="79" t="s">
        <v>6</v>
      </c>
      <c r="C14" s="79" t="s">
        <v>6</v>
      </c>
      <c r="D14" s="79">
        <v>2467914</v>
      </c>
      <c r="E14" s="79" t="s">
        <v>6</v>
      </c>
      <c r="F14" s="7">
        <v>28750</v>
      </c>
      <c r="G14" s="8">
        <v>660926</v>
      </c>
    </row>
    <row r="15" spans="1:7" ht="11.25">
      <c r="A15" s="4" t="s">
        <v>26</v>
      </c>
      <c r="B15" s="79" t="s">
        <v>6</v>
      </c>
      <c r="C15" s="79" t="s">
        <v>6</v>
      </c>
      <c r="D15" s="79">
        <v>2825960</v>
      </c>
      <c r="E15" s="79" t="s">
        <v>6</v>
      </c>
      <c r="F15" s="7" t="s">
        <v>6</v>
      </c>
      <c r="G15" s="8">
        <v>9052</v>
      </c>
    </row>
    <row r="16" spans="1:7" ht="11.25">
      <c r="A16" s="4" t="s">
        <v>84</v>
      </c>
      <c r="B16" s="79" t="s">
        <v>6</v>
      </c>
      <c r="C16" s="79">
        <v>17756</v>
      </c>
      <c r="D16" s="79">
        <v>713875</v>
      </c>
      <c r="E16" s="79" t="s">
        <v>6</v>
      </c>
      <c r="F16" s="7">
        <v>1363731</v>
      </c>
      <c r="G16" s="8" t="s">
        <v>6</v>
      </c>
    </row>
    <row r="17" spans="1:7" ht="11.25">
      <c r="A17" s="4" t="s">
        <v>77</v>
      </c>
      <c r="B17" s="79" t="s">
        <v>6</v>
      </c>
      <c r="C17" s="79" t="s">
        <v>6</v>
      </c>
      <c r="D17" s="79">
        <v>1883851</v>
      </c>
      <c r="E17" s="79" t="s">
        <v>6</v>
      </c>
      <c r="F17" s="7" t="s">
        <v>6</v>
      </c>
      <c r="G17" s="8" t="s">
        <v>6</v>
      </c>
    </row>
    <row r="18" spans="1:7" ht="11.25">
      <c r="A18" s="4" t="s">
        <v>85</v>
      </c>
      <c r="B18" s="79" t="s">
        <v>6</v>
      </c>
      <c r="C18" s="79" t="s">
        <v>6</v>
      </c>
      <c r="D18" s="79">
        <v>1748297</v>
      </c>
      <c r="E18" s="79" t="s">
        <v>6</v>
      </c>
      <c r="F18" s="7" t="s">
        <v>6</v>
      </c>
      <c r="G18" s="8" t="s">
        <v>6</v>
      </c>
    </row>
    <row r="19" spans="1:7" ht="11.25">
      <c r="A19" s="4" t="s">
        <v>78</v>
      </c>
      <c r="B19" s="79" t="s">
        <v>6</v>
      </c>
      <c r="C19" s="79" t="s">
        <v>6</v>
      </c>
      <c r="D19" s="79">
        <v>1165919</v>
      </c>
      <c r="E19" s="79" t="s">
        <v>6</v>
      </c>
      <c r="F19" s="7">
        <v>377250</v>
      </c>
      <c r="G19" s="8">
        <v>232854</v>
      </c>
    </row>
    <row r="20" spans="1:7" ht="11.25">
      <c r="A20" s="4" t="s">
        <v>50</v>
      </c>
      <c r="B20" s="79" t="s">
        <v>6</v>
      </c>
      <c r="C20" s="79" t="s">
        <v>6</v>
      </c>
      <c r="D20" s="79">
        <v>1467528</v>
      </c>
      <c r="E20" s="79" t="s">
        <v>6</v>
      </c>
      <c r="F20" s="7" t="s">
        <v>6</v>
      </c>
      <c r="G20" s="8" t="s">
        <v>6</v>
      </c>
    </row>
    <row r="21" spans="1:7" ht="11.25">
      <c r="A21" s="4" t="s">
        <v>86</v>
      </c>
      <c r="B21" s="79" t="s">
        <v>6</v>
      </c>
      <c r="C21" s="79" t="s">
        <v>6</v>
      </c>
      <c r="D21" s="79">
        <v>1125010</v>
      </c>
      <c r="E21" s="79" t="s">
        <v>6</v>
      </c>
      <c r="F21" s="7" t="s">
        <v>6</v>
      </c>
      <c r="G21" s="8">
        <v>59174</v>
      </c>
    </row>
    <row r="22" spans="1:7" ht="11.25">
      <c r="A22" s="4" t="s">
        <v>87</v>
      </c>
      <c r="B22" s="79" t="s">
        <v>6</v>
      </c>
      <c r="C22" s="79" t="s">
        <v>6</v>
      </c>
      <c r="D22" s="79">
        <v>903148</v>
      </c>
      <c r="E22" s="79" t="s">
        <v>6</v>
      </c>
      <c r="F22" s="7" t="s">
        <v>6</v>
      </c>
      <c r="G22" s="8" t="s">
        <v>6</v>
      </c>
    </row>
    <row r="23" spans="1:7" ht="11.25">
      <c r="A23" s="4" t="s">
        <v>88</v>
      </c>
      <c r="B23" s="79" t="s">
        <v>6</v>
      </c>
      <c r="C23" s="79" t="s">
        <v>6</v>
      </c>
      <c r="D23" s="79" t="s">
        <v>6</v>
      </c>
      <c r="E23" s="79">
        <v>277203</v>
      </c>
      <c r="F23" s="7">
        <v>13930</v>
      </c>
      <c r="G23" s="8" t="s">
        <v>6</v>
      </c>
    </row>
    <row r="24" spans="1:7" ht="11.25">
      <c r="A24" s="4" t="s">
        <v>7</v>
      </c>
      <c r="B24" s="79" t="s">
        <v>6</v>
      </c>
      <c r="C24" s="79" t="s">
        <v>6</v>
      </c>
      <c r="D24" s="79">
        <v>127516</v>
      </c>
      <c r="E24" s="79" t="s">
        <v>6</v>
      </c>
      <c r="F24" s="7">
        <v>57201</v>
      </c>
      <c r="G24" s="8">
        <v>597891</v>
      </c>
    </row>
    <row r="25" spans="1:7" ht="11.25">
      <c r="A25" s="4" t="s">
        <v>42</v>
      </c>
      <c r="B25" s="79" t="s">
        <v>6</v>
      </c>
      <c r="C25" s="79">
        <v>218332</v>
      </c>
      <c r="D25" s="79">
        <v>160819</v>
      </c>
      <c r="E25" s="79" t="s">
        <v>6</v>
      </c>
      <c r="F25" s="7" t="s">
        <v>6</v>
      </c>
      <c r="G25" s="8">
        <v>385112</v>
      </c>
    </row>
    <row r="26" spans="1:7" ht="11.25">
      <c r="A26" s="4" t="s">
        <v>89</v>
      </c>
      <c r="B26" s="79" t="s">
        <v>6</v>
      </c>
      <c r="C26" s="79" t="s">
        <v>6</v>
      </c>
      <c r="D26" s="79">
        <v>421169</v>
      </c>
      <c r="E26" s="79" t="s">
        <v>6</v>
      </c>
      <c r="F26" s="7" t="s">
        <v>6</v>
      </c>
      <c r="G26" s="8" t="s">
        <v>6</v>
      </c>
    </row>
    <row r="27" spans="1:7" ht="11.25">
      <c r="A27" s="4" t="s">
        <v>90</v>
      </c>
      <c r="B27" s="79" t="s">
        <v>6</v>
      </c>
      <c r="C27" s="79" t="s">
        <v>6</v>
      </c>
      <c r="D27" s="79">
        <v>26917</v>
      </c>
      <c r="E27" s="79" t="s">
        <v>6</v>
      </c>
      <c r="F27" s="7">
        <v>348000</v>
      </c>
      <c r="G27" s="8">
        <v>23628</v>
      </c>
    </row>
    <row r="28" spans="1:7" ht="11.25">
      <c r="A28" s="4" t="s">
        <v>79</v>
      </c>
      <c r="B28" s="79" t="s">
        <v>6</v>
      </c>
      <c r="C28" s="79" t="s">
        <v>6</v>
      </c>
      <c r="D28" s="79">
        <v>293845</v>
      </c>
      <c r="E28" s="79" t="s">
        <v>6</v>
      </c>
      <c r="F28" s="7" t="s">
        <v>6</v>
      </c>
      <c r="G28" s="8" t="s">
        <v>6</v>
      </c>
    </row>
    <row r="29" spans="1:7" ht="11.25">
      <c r="A29" s="4" t="s">
        <v>91</v>
      </c>
      <c r="B29" s="79" t="s">
        <v>6</v>
      </c>
      <c r="C29" s="79" t="s">
        <v>6</v>
      </c>
      <c r="D29" s="79" t="s">
        <v>6</v>
      </c>
      <c r="E29" s="79" t="s">
        <v>6</v>
      </c>
      <c r="F29" s="7">
        <v>59000</v>
      </c>
      <c r="G29" s="8" t="s">
        <v>6</v>
      </c>
    </row>
    <row r="30" spans="1:7" ht="11.25">
      <c r="A30" s="4" t="s">
        <v>92</v>
      </c>
      <c r="B30" s="79" t="s">
        <v>6</v>
      </c>
      <c r="C30" s="79" t="s">
        <v>6</v>
      </c>
      <c r="D30" s="79">
        <v>54986</v>
      </c>
      <c r="E30" s="79" t="s">
        <v>6</v>
      </c>
      <c r="F30" s="7">
        <v>71060</v>
      </c>
      <c r="G30" s="8" t="s">
        <v>6</v>
      </c>
    </row>
    <row r="31" spans="1:7" ht="11.25">
      <c r="A31" s="4" t="s">
        <v>93</v>
      </c>
      <c r="B31" s="79" t="s">
        <v>6</v>
      </c>
      <c r="C31" s="79" t="s">
        <v>6</v>
      </c>
      <c r="D31" s="79">
        <v>71938</v>
      </c>
      <c r="E31" s="79" t="s">
        <v>6</v>
      </c>
      <c r="F31" s="7" t="s">
        <v>6</v>
      </c>
      <c r="G31" s="8">
        <v>367</v>
      </c>
    </row>
    <row r="32" spans="1:7" ht="11.25">
      <c r="A32" s="4" t="s">
        <v>94</v>
      </c>
      <c r="B32" s="79" t="s">
        <v>6</v>
      </c>
      <c r="C32" s="79" t="s">
        <v>6</v>
      </c>
      <c r="D32" s="79" t="s">
        <v>6</v>
      </c>
      <c r="E32" s="79" t="s">
        <v>6</v>
      </c>
      <c r="F32" s="7" t="s">
        <v>6</v>
      </c>
      <c r="G32" s="8">
        <v>40346</v>
      </c>
    </row>
    <row r="33" spans="1:7" ht="11.25">
      <c r="A33" s="4" t="s">
        <v>41</v>
      </c>
      <c r="B33" s="79" t="s">
        <v>6</v>
      </c>
      <c r="C33" s="79" t="s">
        <v>6</v>
      </c>
      <c r="D33" s="79">
        <v>12480</v>
      </c>
      <c r="E33" s="79" t="s">
        <v>6</v>
      </c>
      <c r="F33" s="7" t="s">
        <v>6</v>
      </c>
      <c r="G33" s="8" t="s">
        <v>6</v>
      </c>
    </row>
    <row r="34" spans="1:7" ht="11.25">
      <c r="A34" s="4" t="s">
        <v>95</v>
      </c>
      <c r="B34" s="79" t="s">
        <v>6</v>
      </c>
      <c r="C34" s="79">
        <v>12455</v>
      </c>
      <c r="D34" s="79" t="s">
        <v>6</v>
      </c>
      <c r="E34" s="79" t="s">
        <v>6</v>
      </c>
      <c r="F34" s="7" t="s">
        <v>6</v>
      </c>
      <c r="G34" s="8" t="s">
        <v>6</v>
      </c>
    </row>
    <row r="35" spans="1:7" ht="11.25">
      <c r="A35" s="4" t="s">
        <v>96</v>
      </c>
      <c r="B35" s="79" t="s">
        <v>6</v>
      </c>
      <c r="C35" s="79" t="s">
        <v>6</v>
      </c>
      <c r="D35" s="79" t="s">
        <v>6</v>
      </c>
      <c r="E35" s="79" t="s">
        <v>6</v>
      </c>
      <c r="F35" s="7">
        <v>1381426</v>
      </c>
      <c r="G35" s="8" t="s">
        <v>6</v>
      </c>
    </row>
    <row r="36" spans="1:7" ht="11.25">
      <c r="A36" s="4" t="s">
        <v>97</v>
      </c>
      <c r="B36" s="79"/>
      <c r="C36" s="79"/>
      <c r="D36" s="79"/>
      <c r="E36" s="79"/>
      <c r="F36" s="7">
        <v>494978</v>
      </c>
      <c r="G36" s="8"/>
    </row>
    <row r="37" spans="1:7" ht="11.25">
      <c r="A37" s="4" t="s">
        <v>98</v>
      </c>
      <c r="B37" s="79"/>
      <c r="C37" s="79"/>
      <c r="D37" s="79"/>
      <c r="E37" s="79"/>
      <c r="F37" s="7">
        <v>346837</v>
      </c>
      <c r="G37" s="8"/>
    </row>
    <row r="38" spans="1:7" ht="11.25">
      <c r="A38" s="4" t="s">
        <v>14</v>
      </c>
      <c r="B38" s="79"/>
      <c r="C38" s="79"/>
      <c r="D38" s="79"/>
      <c r="E38" s="79"/>
      <c r="F38" s="7">
        <v>194476</v>
      </c>
      <c r="G38" s="8"/>
    </row>
    <row r="39" spans="1:7" ht="11.25">
      <c r="A39" s="4" t="s">
        <v>99</v>
      </c>
      <c r="B39" s="79"/>
      <c r="C39" s="79"/>
      <c r="D39" s="79"/>
      <c r="E39" s="79"/>
      <c r="F39" s="7">
        <v>258834</v>
      </c>
      <c r="G39" s="8"/>
    </row>
    <row r="40" spans="1:7" ht="11.25">
      <c r="A40" s="4" t="s">
        <v>100</v>
      </c>
      <c r="B40" s="79"/>
      <c r="C40" s="79"/>
      <c r="D40" s="79"/>
      <c r="E40" s="79"/>
      <c r="F40" s="7">
        <v>88500</v>
      </c>
      <c r="G40" s="8"/>
    </row>
    <row r="41" spans="1:7" ht="11.25">
      <c r="A41" s="4" t="s">
        <v>101</v>
      </c>
      <c r="B41" s="79"/>
      <c r="C41" s="79"/>
      <c r="D41" s="79"/>
      <c r="E41" s="79"/>
      <c r="F41" s="7">
        <v>86500</v>
      </c>
      <c r="G41" s="8"/>
    </row>
    <row r="42" spans="1:7" ht="11.25">
      <c r="A42" s="4" t="s">
        <v>5</v>
      </c>
      <c r="B42" s="79"/>
      <c r="C42" s="79"/>
      <c r="D42" s="79"/>
      <c r="E42" s="79"/>
      <c r="F42" s="7">
        <v>107495</v>
      </c>
      <c r="G42" s="8"/>
    </row>
    <row r="43" spans="1:7" ht="11.25">
      <c r="A43" s="4" t="s">
        <v>22</v>
      </c>
      <c r="B43" s="79"/>
      <c r="C43" s="79"/>
      <c r="D43" s="79"/>
      <c r="E43" s="79"/>
      <c r="F43" s="7">
        <v>16400</v>
      </c>
      <c r="G43" s="8"/>
    </row>
    <row r="44" spans="1:7" ht="11.25">
      <c r="A44" s="4" t="s">
        <v>102</v>
      </c>
      <c r="B44" s="79"/>
      <c r="C44" s="79"/>
      <c r="D44" s="79"/>
      <c r="E44" s="79"/>
      <c r="F44" s="7">
        <v>12375</v>
      </c>
      <c r="G44" s="8"/>
    </row>
    <row r="45" spans="1:7" ht="11.25">
      <c r="A45" s="4" t="s">
        <v>103</v>
      </c>
      <c r="B45" s="79"/>
      <c r="C45" s="79"/>
      <c r="D45" s="79"/>
      <c r="E45" s="79"/>
      <c r="F45" s="7">
        <v>11800</v>
      </c>
      <c r="G45" s="8"/>
    </row>
    <row r="46" spans="1:7" ht="11.25">
      <c r="A46" s="4" t="s">
        <v>104</v>
      </c>
      <c r="B46" s="79"/>
      <c r="C46" s="79"/>
      <c r="D46" s="79"/>
      <c r="E46" s="79"/>
      <c r="F46" s="7">
        <v>8680</v>
      </c>
      <c r="G46" s="8"/>
    </row>
    <row r="47" spans="1:7" ht="11.25">
      <c r="A47" s="4" t="s">
        <v>105</v>
      </c>
      <c r="B47" s="79"/>
      <c r="C47" s="79"/>
      <c r="D47" s="79"/>
      <c r="E47" s="79"/>
      <c r="F47" s="7">
        <v>5900</v>
      </c>
      <c r="G47" s="8"/>
    </row>
    <row r="48" spans="1:7" ht="11.25">
      <c r="A48" s="4" t="s">
        <v>106</v>
      </c>
      <c r="B48" s="79"/>
      <c r="C48" s="79"/>
      <c r="D48" s="79"/>
      <c r="E48" s="79"/>
      <c r="F48" s="7">
        <v>2712</v>
      </c>
      <c r="G48" s="8"/>
    </row>
    <row r="49" spans="1:7" ht="11.25">
      <c r="A49" s="4" t="s">
        <v>107</v>
      </c>
      <c r="B49" s="79"/>
      <c r="C49" s="79"/>
      <c r="D49" s="79"/>
      <c r="E49" s="79"/>
      <c r="F49" s="7">
        <v>45360</v>
      </c>
      <c r="G49" s="8"/>
    </row>
    <row r="50" spans="1:7" ht="11.25">
      <c r="A50" s="4" t="s">
        <v>108</v>
      </c>
      <c r="B50" s="79"/>
      <c r="C50" s="79"/>
      <c r="D50" s="79"/>
      <c r="E50" s="79"/>
      <c r="F50" s="7">
        <v>8060</v>
      </c>
      <c r="G50" s="8"/>
    </row>
    <row r="51" spans="1:7" ht="11.25">
      <c r="A51" s="4" t="s">
        <v>109</v>
      </c>
      <c r="B51" s="79"/>
      <c r="C51" s="79"/>
      <c r="D51" s="79"/>
      <c r="E51" s="79"/>
      <c r="F51" s="7">
        <v>2400</v>
      </c>
      <c r="G51" s="8"/>
    </row>
    <row r="52" spans="1:7" ht="11.25">
      <c r="A52" s="4" t="s">
        <v>110</v>
      </c>
      <c r="B52" s="79"/>
      <c r="C52" s="79"/>
      <c r="D52" s="79"/>
      <c r="E52" s="79"/>
      <c r="F52" s="7">
        <v>9000</v>
      </c>
      <c r="G52" s="8"/>
    </row>
    <row r="53" spans="1:7" ht="11.25">
      <c r="A53" s="4" t="s">
        <v>80</v>
      </c>
      <c r="B53" s="79" t="s">
        <v>6</v>
      </c>
      <c r="C53" s="79" t="s">
        <v>6</v>
      </c>
      <c r="D53" s="79" t="s">
        <v>6</v>
      </c>
      <c r="E53" s="79" t="s">
        <v>6</v>
      </c>
      <c r="F53" s="7">
        <v>2716758</v>
      </c>
      <c r="G53" s="8" t="s">
        <v>6</v>
      </c>
    </row>
    <row r="54" spans="1:7" ht="12" thickBot="1">
      <c r="A54" s="11" t="s">
        <v>72</v>
      </c>
      <c r="B54" s="80">
        <f>SUM(B9:B53)</f>
        <v>202866</v>
      </c>
      <c r="C54" s="80">
        <f>SUM(C8:C53)</f>
        <v>10308988</v>
      </c>
      <c r="D54" s="80">
        <f>SUM(D6:D53)</f>
        <v>98302539</v>
      </c>
      <c r="E54" s="80">
        <f>SUM(E6:E53)</f>
        <v>339717</v>
      </c>
      <c r="F54" s="12">
        <f>SUM(F6:F53)</f>
        <v>9515249</v>
      </c>
      <c r="G54" s="13">
        <f>SUM(G6:G53)</f>
        <v>6149310</v>
      </c>
    </row>
    <row r="57" ht="11.25">
      <c r="A57" s="3" t="s">
        <v>178</v>
      </c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A1:F1"/>
    </sheetView>
  </sheetViews>
  <sheetFormatPr defaultColWidth="12" defaultRowHeight="12.75"/>
  <cols>
    <col min="1" max="1" width="22.66015625" style="2" customWidth="1"/>
    <col min="2" max="5" width="12" style="2" customWidth="1"/>
    <col min="6" max="6" width="14.83203125" style="2" customWidth="1"/>
    <col min="7" max="7" width="14.66015625" style="2" customWidth="1"/>
    <col min="8" max="16384" width="12" style="2" customWidth="1"/>
  </cols>
  <sheetData>
    <row r="1" spans="1:7" s="50" customFormat="1" ht="11.25">
      <c r="A1" s="53" t="s">
        <v>179</v>
      </c>
      <c r="B1" s="70"/>
      <c r="C1" s="70"/>
      <c r="D1" s="70"/>
      <c r="E1" s="70"/>
      <c r="F1" s="70"/>
      <c r="G1" s="67"/>
    </row>
    <row r="2" spans="1:7" ht="11.25">
      <c r="A2" s="2" t="s">
        <v>177</v>
      </c>
      <c r="B2" s="1"/>
      <c r="C2" s="1"/>
      <c r="D2" s="1"/>
      <c r="E2" s="1"/>
      <c r="F2" s="1"/>
      <c r="G2" s="1"/>
    </row>
    <row r="3" spans="1:7" ht="11.25">
      <c r="A3" s="68" t="s">
        <v>111</v>
      </c>
      <c r="B3" s="1"/>
      <c r="C3" s="1"/>
      <c r="D3" s="1"/>
      <c r="E3" s="1"/>
      <c r="F3" s="1"/>
      <c r="G3" s="1"/>
    </row>
    <row r="4" spans="2:7" ht="12" thickBot="1">
      <c r="B4" s="1"/>
      <c r="C4" s="1"/>
      <c r="D4" s="1"/>
      <c r="E4" s="1"/>
      <c r="F4" s="1"/>
      <c r="G4" s="1"/>
    </row>
    <row r="5" spans="1:6" ht="12" thickBot="1">
      <c r="A5" s="54" t="s">
        <v>66</v>
      </c>
      <c r="B5" s="71" t="s">
        <v>3</v>
      </c>
      <c r="C5" s="71" t="s">
        <v>4</v>
      </c>
      <c r="D5" s="71" t="s">
        <v>68</v>
      </c>
      <c r="E5" s="71" t="s">
        <v>83</v>
      </c>
      <c r="F5" s="72" t="s">
        <v>48</v>
      </c>
    </row>
    <row r="6" spans="1:6" ht="11.25">
      <c r="A6" s="24" t="s">
        <v>8</v>
      </c>
      <c r="B6" s="82">
        <v>20264924</v>
      </c>
      <c r="C6" s="79">
        <v>1773939</v>
      </c>
      <c r="D6" s="79" t="s">
        <v>6</v>
      </c>
      <c r="E6" s="79">
        <v>1800</v>
      </c>
      <c r="F6" s="29">
        <v>97192</v>
      </c>
    </row>
    <row r="7" spans="1:6" ht="11.25">
      <c r="A7" s="24" t="s">
        <v>15</v>
      </c>
      <c r="B7" s="82" t="s">
        <v>6</v>
      </c>
      <c r="C7" s="79">
        <v>21836358</v>
      </c>
      <c r="D7" s="79" t="s">
        <v>6</v>
      </c>
      <c r="E7" s="79" t="s">
        <v>6</v>
      </c>
      <c r="F7" s="29" t="s">
        <v>6</v>
      </c>
    </row>
    <row r="8" spans="1:6" ht="11.25">
      <c r="A8" s="24" t="s">
        <v>35</v>
      </c>
      <c r="B8" s="82" t="s">
        <v>6</v>
      </c>
      <c r="C8" s="79">
        <v>18146673</v>
      </c>
      <c r="D8" s="79"/>
      <c r="E8" s="79"/>
      <c r="F8" s="29">
        <v>14801</v>
      </c>
    </row>
    <row r="9" spans="1:6" ht="11.25">
      <c r="A9" s="24" t="s">
        <v>16</v>
      </c>
      <c r="B9" s="82"/>
      <c r="C9" s="79">
        <v>7830589</v>
      </c>
      <c r="D9" s="79"/>
      <c r="E9" s="79">
        <v>162033</v>
      </c>
      <c r="F9" s="29">
        <v>220498</v>
      </c>
    </row>
    <row r="10" spans="1:6" ht="11.25">
      <c r="A10" s="24" t="s">
        <v>27</v>
      </c>
      <c r="B10" s="82" t="s">
        <v>6</v>
      </c>
      <c r="C10" s="79">
        <v>2552952</v>
      </c>
      <c r="D10" s="79"/>
      <c r="E10" s="79">
        <v>385410</v>
      </c>
      <c r="F10" s="29">
        <v>1610492</v>
      </c>
    </row>
    <row r="11" spans="1:6" ht="11.25">
      <c r="A11" s="24" t="s">
        <v>26</v>
      </c>
      <c r="B11" s="82"/>
      <c r="C11" s="79">
        <v>6828147</v>
      </c>
      <c r="D11" s="79"/>
      <c r="E11" s="79"/>
      <c r="F11" s="29">
        <v>53508</v>
      </c>
    </row>
    <row r="12" spans="1:6" ht="11.25">
      <c r="A12" s="24" t="s">
        <v>37</v>
      </c>
      <c r="B12" s="82"/>
      <c r="C12" s="79">
        <v>5691572</v>
      </c>
      <c r="D12" s="79"/>
      <c r="E12" s="79">
        <v>310561</v>
      </c>
      <c r="F12" s="29"/>
    </row>
    <row r="13" spans="1:6" ht="11.25">
      <c r="A13" s="24" t="s">
        <v>58</v>
      </c>
      <c r="B13" s="82">
        <v>115654</v>
      </c>
      <c r="C13" s="79">
        <v>2005925</v>
      </c>
      <c r="D13" s="79"/>
      <c r="E13" s="79"/>
      <c r="F13" s="29">
        <v>230866</v>
      </c>
    </row>
    <row r="14" spans="1:6" ht="11.25">
      <c r="A14" s="24" t="s">
        <v>19</v>
      </c>
      <c r="B14" s="82"/>
      <c r="C14" s="79">
        <v>3090545</v>
      </c>
      <c r="D14" s="79"/>
      <c r="E14" s="79">
        <v>25574</v>
      </c>
      <c r="F14" s="29">
        <v>1096</v>
      </c>
    </row>
    <row r="15" spans="1:6" ht="11.25">
      <c r="A15" s="24" t="s">
        <v>18</v>
      </c>
      <c r="B15" s="82">
        <v>1584916</v>
      </c>
      <c r="C15" s="79">
        <v>1468665</v>
      </c>
      <c r="D15" s="79"/>
      <c r="E15" s="79"/>
      <c r="F15" s="29">
        <v>382739</v>
      </c>
    </row>
    <row r="16" spans="1:6" ht="11.25">
      <c r="A16" s="24" t="s">
        <v>77</v>
      </c>
      <c r="B16" s="82"/>
      <c r="C16" s="79">
        <v>2600950</v>
      </c>
      <c r="D16" s="79"/>
      <c r="E16" s="79">
        <v>1300</v>
      </c>
      <c r="F16" s="29"/>
    </row>
    <row r="17" spans="1:6" ht="11.25">
      <c r="A17" s="24" t="s">
        <v>112</v>
      </c>
      <c r="B17" s="82"/>
      <c r="C17" s="79">
        <v>838032</v>
      </c>
      <c r="D17" s="79"/>
      <c r="E17" s="79"/>
      <c r="F17" s="29">
        <v>564064</v>
      </c>
    </row>
    <row r="18" spans="1:6" ht="11.25">
      <c r="A18" s="24" t="s">
        <v>86</v>
      </c>
      <c r="B18" s="82"/>
      <c r="C18" s="79">
        <v>1451075</v>
      </c>
      <c r="D18" s="79"/>
      <c r="E18" s="79"/>
      <c r="F18" s="29"/>
    </row>
    <row r="19" spans="1:6" ht="11.25">
      <c r="A19" s="24" t="s">
        <v>85</v>
      </c>
      <c r="B19" s="82"/>
      <c r="C19" s="79">
        <v>633494</v>
      </c>
      <c r="D19" s="79"/>
      <c r="E19" s="79"/>
      <c r="F19" s="29"/>
    </row>
    <row r="20" spans="1:6" ht="11.25">
      <c r="A20" s="24" t="s">
        <v>88</v>
      </c>
      <c r="B20" s="82"/>
      <c r="C20" s="79"/>
      <c r="D20" s="79">
        <v>146268</v>
      </c>
      <c r="E20" s="79"/>
      <c r="F20" s="29"/>
    </row>
    <row r="21" spans="1:6" ht="11.25">
      <c r="A21" s="24" t="s">
        <v>39</v>
      </c>
      <c r="B21" s="82"/>
      <c r="C21" s="79">
        <v>344433</v>
      </c>
      <c r="D21" s="79"/>
      <c r="E21" s="79">
        <v>374703</v>
      </c>
      <c r="F21" s="29"/>
    </row>
    <row r="22" spans="1:6" ht="11.25">
      <c r="A22" s="24" t="s">
        <v>90</v>
      </c>
      <c r="B22" s="82"/>
      <c r="C22" s="79"/>
      <c r="D22" s="79"/>
      <c r="E22" s="79">
        <v>808329</v>
      </c>
      <c r="F22" s="29"/>
    </row>
    <row r="23" spans="1:6" ht="11.25">
      <c r="A23" s="24" t="s">
        <v>14</v>
      </c>
      <c r="B23" s="82"/>
      <c r="C23" s="79"/>
      <c r="D23" s="79">
        <v>106510</v>
      </c>
      <c r="E23" s="79">
        <v>354021</v>
      </c>
      <c r="F23" s="29"/>
    </row>
    <row r="24" spans="1:6" ht="11.25">
      <c r="A24" s="24" t="s">
        <v>7</v>
      </c>
      <c r="B24" s="82"/>
      <c r="C24" s="79">
        <v>93560</v>
      </c>
      <c r="D24" s="79"/>
      <c r="E24" s="79">
        <f>103350+39715</f>
        <v>143065</v>
      </c>
      <c r="F24" s="29">
        <v>393040</v>
      </c>
    </row>
    <row r="25" spans="1:6" ht="11.25">
      <c r="A25" s="24" t="s">
        <v>78</v>
      </c>
      <c r="B25" s="82"/>
      <c r="C25" s="79">
        <v>83563</v>
      </c>
      <c r="D25" s="79"/>
      <c r="E25" s="79"/>
      <c r="F25" s="29">
        <v>406269</v>
      </c>
    </row>
    <row r="26" spans="1:6" ht="11.25">
      <c r="A26" s="24" t="s">
        <v>113</v>
      </c>
      <c r="B26" s="82"/>
      <c r="C26" s="79">
        <v>454936</v>
      </c>
      <c r="D26" s="79"/>
      <c r="E26" s="79"/>
      <c r="F26" s="29"/>
    </row>
    <row r="27" spans="1:6" ht="11.25">
      <c r="A27" s="24" t="s">
        <v>114</v>
      </c>
      <c r="B27" s="82"/>
      <c r="C27" s="79">
        <v>430651</v>
      </c>
      <c r="D27" s="79"/>
      <c r="E27" s="79"/>
      <c r="F27" s="29"/>
    </row>
    <row r="28" spans="1:6" ht="11.25">
      <c r="A28" s="24" t="s">
        <v>11</v>
      </c>
      <c r="B28" s="82"/>
      <c r="C28" s="79"/>
      <c r="D28" s="79"/>
      <c r="E28" s="79">
        <v>18577</v>
      </c>
      <c r="F28" s="29"/>
    </row>
    <row r="29" spans="1:6" ht="11.25">
      <c r="A29" s="24" t="s">
        <v>42</v>
      </c>
      <c r="B29" s="82"/>
      <c r="C29" s="79">
        <v>137463</v>
      </c>
      <c r="D29" s="79"/>
      <c r="E29" s="79"/>
      <c r="F29" s="29">
        <v>125297</v>
      </c>
    </row>
    <row r="30" spans="1:6" ht="11.25">
      <c r="A30" s="24" t="s">
        <v>91</v>
      </c>
      <c r="B30" s="82"/>
      <c r="C30" s="79"/>
      <c r="D30" s="79"/>
      <c r="E30" s="79">
        <v>62454</v>
      </c>
      <c r="F30" s="29"/>
    </row>
    <row r="31" spans="1:6" ht="11.25">
      <c r="A31" s="24" t="s">
        <v>50</v>
      </c>
      <c r="B31" s="82">
        <v>182993</v>
      </c>
      <c r="C31" s="79"/>
      <c r="D31" s="79"/>
      <c r="E31" s="79"/>
      <c r="F31" s="29"/>
    </row>
    <row r="32" spans="1:6" ht="11.25">
      <c r="A32" s="24" t="s">
        <v>22</v>
      </c>
      <c r="B32" s="82"/>
      <c r="C32" s="79"/>
      <c r="D32" s="79"/>
      <c r="E32" s="79">
        <v>51010</v>
      </c>
      <c r="F32" s="29">
        <v>1559</v>
      </c>
    </row>
    <row r="33" spans="1:6" ht="11.25">
      <c r="A33" s="24" t="s">
        <v>97</v>
      </c>
      <c r="B33" s="82"/>
      <c r="C33" s="79"/>
      <c r="D33" s="79"/>
      <c r="E33" s="79">
        <v>491696</v>
      </c>
      <c r="F33" s="29"/>
    </row>
    <row r="34" spans="1:6" ht="11.25">
      <c r="A34" s="24" t="s">
        <v>110</v>
      </c>
      <c r="B34" s="82"/>
      <c r="C34" s="79"/>
      <c r="D34" s="79"/>
      <c r="E34" s="79">
        <v>6203</v>
      </c>
      <c r="F34" s="29"/>
    </row>
    <row r="35" spans="1:6" ht="11.25">
      <c r="A35" s="24" t="s">
        <v>9</v>
      </c>
      <c r="B35" s="82"/>
      <c r="C35" s="79"/>
      <c r="D35" s="79"/>
      <c r="E35" s="79">
        <v>24206</v>
      </c>
      <c r="F35" s="29"/>
    </row>
    <row r="36" spans="1:6" ht="11.25">
      <c r="A36" s="24" t="s">
        <v>115</v>
      </c>
      <c r="B36" s="82"/>
      <c r="C36" s="79"/>
      <c r="D36" s="79"/>
      <c r="E36" s="79">
        <v>9089</v>
      </c>
      <c r="F36" s="29"/>
    </row>
    <row r="37" spans="1:6" ht="11.25">
      <c r="A37" s="24" t="s">
        <v>116</v>
      </c>
      <c r="B37" s="82"/>
      <c r="C37" s="79"/>
      <c r="D37" s="79"/>
      <c r="E37" s="79">
        <v>85957</v>
      </c>
      <c r="F37" s="29"/>
    </row>
    <row r="38" spans="1:6" ht="11.25">
      <c r="A38" s="24" t="s">
        <v>24</v>
      </c>
      <c r="B38" s="82"/>
      <c r="C38" s="79"/>
      <c r="D38" s="79"/>
      <c r="E38" s="79">
        <v>180357</v>
      </c>
      <c r="F38" s="29"/>
    </row>
    <row r="39" spans="1:6" ht="11.25">
      <c r="A39" s="24" t="s">
        <v>117</v>
      </c>
      <c r="B39" s="82"/>
      <c r="C39" s="79"/>
      <c r="D39" s="79"/>
      <c r="E39" s="79">
        <v>9307</v>
      </c>
      <c r="F39" s="29"/>
    </row>
    <row r="40" spans="1:6" ht="11.25">
      <c r="A40" s="24" t="s">
        <v>118</v>
      </c>
      <c r="B40" s="82"/>
      <c r="C40" s="79"/>
      <c r="D40" s="79"/>
      <c r="E40" s="79">
        <v>32674</v>
      </c>
      <c r="F40" s="29"/>
    </row>
    <row r="41" spans="1:6" ht="11.25">
      <c r="A41" s="24" t="s">
        <v>119</v>
      </c>
      <c r="B41" s="82"/>
      <c r="C41" s="79"/>
      <c r="D41" s="79"/>
      <c r="E41" s="79">
        <v>31564</v>
      </c>
      <c r="F41" s="29"/>
    </row>
    <row r="42" spans="1:6" ht="11.25">
      <c r="A42" s="24" t="s">
        <v>98</v>
      </c>
      <c r="B42" s="82"/>
      <c r="C42" s="79"/>
      <c r="D42" s="79"/>
      <c r="E42" s="79">
        <v>394745</v>
      </c>
      <c r="F42" s="29"/>
    </row>
    <row r="43" spans="1:6" ht="11.25">
      <c r="A43" s="24" t="s">
        <v>41</v>
      </c>
      <c r="B43" s="82"/>
      <c r="C43" s="79"/>
      <c r="D43" s="79"/>
      <c r="E43" s="79">
        <v>306250</v>
      </c>
      <c r="F43" s="29"/>
    </row>
    <row r="44" spans="1:6" ht="11.25">
      <c r="A44" s="24" t="s">
        <v>120</v>
      </c>
      <c r="B44" s="82"/>
      <c r="C44" s="79"/>
      <c r="D44" s="79"/>
      <c r="E44" s="79">
        <v>430450</v>
      </c>
      <c r="F44" s="29"/>
    </row>
    <row r="45" spans="1:6" ht="11.25">
      <c r="A45" s="24" t="s">
        <v>80</v>
      </c>
      <c r="B45" s="82" t="s">
        <v>6</v>
      </c>
      <c r="C45" s="79" t="s">
        <v>6</v>
      </c>
      <c r="D45" s="79" t="s">
        <v>6</v>
      </c>
      <c r="E45" s="79">
        <v>2105277</v>
      </c>
      <c r="F45" s="29" t="s">
        <v>6</v>
      </c>
    </row>
    <row r="46" spans="1:6" ht="12" thickBot="1">
      <c r="A46" s="75" t="s">
        <v>72</v>
      </c>
      <c r="B46" s="85">
        <f>SUM(B6:B45)</f>
        <v>22148487</v>
      </c>
      <c r="C46" s="80">
        <f>SUM(C6:C45)</f>
        <v>78293522</v>
      </c>
      <c r="D46" s="85">
        <f>SUM(D6:D45)</f>
        <v>252778</v>
      </c>
      <c r="E46" s="85">
        <f>SUM(E6:E45)</f>
        <v>6806612</v>
      </c>
      <c r="F46" s="86">
        <f>SUM(F6:F45)</f>
        <v>4101421</v>
      </c>
    </row>
    <row r="48" ht="11.25">
      <c r="A48" s="3" t="s">
        <v>178</v>
      </c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2" defaultRowHeight="12.75"/>
  <cols>
    <col min="1" max="1" width="18.66015625" style="2" customWidth="1"/>
    <col min="2" max="5" width="12" style="2" customWidth="1"/>
    <col min="6" max="6" width="14" style="2" customWidth="1"/>
    <col min="7" max="16384" width="12" style="2" customWidth="1"/>
  </cols>
  <sheetData>
    <row r="1" spans="1:6" s="50" customFormat="1" ht="11.25">
      <c r="A1" s="53" t="s">
        <v>179</v>
      </c>
      <c r="B1" s="70"/>
      <c r="C1" s="70"/>
      <c r="D1" s="70"/>
      <c r="E1" s="70"/>
      <c r="F1" s="70"/>
    </row>
    <row r="2" spans="1:6" ht="11.25">
      <c r="A2" s="2" t="s">
        <v>177</v>
      </c>
      <c r="B2" s="1"/>
      <c r="C2" s="1"/>
      <c r="D2" s="1"/>
      <c r="E2" s="1"/>
      <c r="F2" s="1"/>
    </row>
    <row r="3" spans="1:6" ht="11.25">
      <c r="A3" s="68" t="s">
        <v>121</v>
      </c>
      <c r="B3" s="1"/>
      <c r="C3" s="1"/>
      <c r="D3" s="1"/>
      <c r="E3" s="1"/>
      <c r="F3" s="1"/>
    </row>
    <row r="4" spans="2:6" ht="12" thickBot="1">
      <c r="B4" s="1"/>
      <c r="C4" s="1"/>
      <c r="D4" s="1"/>
      <c r="E4" s="1"/>
      <c r="F4" s="1"/>
    </row>
    <row r="5" spans="1:6" s="38" customFormat="1" ht="12" thickBot="1">
      <c r="A5" s="54" t="s">
        <v>66</v>
      </c>
      <c r="B5" s="71" t="s">
        <v>3</v>
      </c>
      <c r="C5" s="71" t="s">
        <v>4</v>
      </c>
      <c r="D5" s="71" t="s">
        <v>68</v>
      </c>
      <c r="E5" s="71" t="s">
        <v>83</v>
      </c>
      <c r="F5" s="72" t="s">
        <v>48</v>
      </c>
    </row>
    <row r="6" spans="1:6" ht="11.25">
      <c r="A6" s="24" t="s">
        <v>8</v>
      </c>
      <c r="B6" s="87">
        <v>30158978</v>
      </c>
      <c r="C6" s="87">
        <v>9720670</v>
      </c>
      <c r="D6" s="87"/>
      <c r="E6" s="87"/>
      <c r="F6" s="88">
        <v>357498</v>
      </c>
    </row>
    <row r="7" spans="1:6" ht="11.25">
      <c r="A7" s="24" t="s">
        <v>15</v>
      </c>
      <c r="B7" s="87"/>
      <c r="C7" s="87">
        <v>9883701</v>
      </c>
      <c r="D7" s="87"/>
      <c r="E7" s="87"/>
      <c r="F7" s="88"/>
    </row>
    <row r="8" spans="1:6" ht="11.25">
      <c r="A8" s="24" t="s">
        <v>35</v>
      </c>
      <c r="B8" s="87"/>
      <c r="C8" s="87">
        <v>643678</v>
      </c>
      <c r="D8" s="87"/>
      <c r="E8" s="87"/>
      <c r="F8" s="88"/>
    </row>
    <row r="9" spans="1:6" ht="11.25">
      <c r="A9" s="24" t="s">
        <v>16</v>
      </c>
      <c r="B9" s="87"/>
      <c r="C9" s="87">
        <v>1996052</v>
      </c>
      <c r="D9" s="87"/>
      <c r="E9" s="87">
        <v>8841</v>
      </c>
      <c r="F9" s="88">
        <v>518621</v>
      </c>
    </row>
    <row r="10" spans="1:6" ht="11.25">
      <c r="A10" s="24" t="s">
        <v>27</v>
      </c>
      <c r="B10" s="87">
        <v>114495</v>
      </c>
      <c r="C10" s="87">
        <v>2947119</v>
      </c>
      <c r="D10" s="87"/>
      <c r="E10" s="87">
        <f>5500+96009</f>
        <v>101509</v>
      </c>
      <c r="F10" s="88">
        <v>1703160</v>
      </c>
    </row>
    <row r="11" spans="1:6" ht="11.25">
      <c r="A11" s="24" t="s">
        <v>26</v>
      </c>
      <c r="B11" s="87"/>
      <c r="C11" s="87">
        <v>4444654</v>
      </c>
      <c r="D11" s="87"/>
      <c r="E11" s="87"/>
      <c r="F11" s="88">
        <v>81804</v>
      </c>
    </row>
    <row r="12" spans="1:6" ht="11.25">
      <c r="A12" s="24" t="s">
        <v>58</v>
      </c>
      <c r="B12" s="87">
        <v>553727</v>
      </c>
      <c r="C12" s="87">
        <v>3697220</v>
      </c>
      <c r="D12" s="87">
        <v>1931</v>
      </c>
      <c r="E12" s="87">
        <v>127400</v>
      </c>
      <c r="F12" s="88">
        <v>424744</v>
      </c>
    </row>
    <row r="13" spans="1:6" ht="11.25">
      <c r="A13" s="24" t="s">
        <v>19</v>
      </c>
      <c r="B13" s="87"/>
      <c r="C13" s="87">
        <v>5699728</v>
      </c>
      <c r="D13" s="87"/>
      <c r="E13" s="87"/>
      <c r="F13" s="88">
        <v>1397</v>
      </c>
    </row>
    <row r="14" spans="1:6" ht="11.25">
      <c r="A14" s="24" t="s">
        <v>18</v>
      </c>
      <c r="B14" s="87"/>
      <c r="C14" s="87">
        <v>1525553</v>
      </c>
      <c r="D14" s="87"/>
      <c r="E14" s="87">
        <v>62230</v>
      </c>
      <c r="F14" s="88">
        <v>367325</v>
      </c>
    </row>
    <row r="15" spans="1:6" ht="11.25">
      <c r="A15" s="24" t="s">
        <v>77</v>
      </c>
      <c r="B15" s="87"/>
      <c r="C15" s="87">
        <v>1807225</v>
      </c>
      <c r="D15" s="87"/>
      <c r="E15" s="87"/>
      <c r="F15" s="88"/>
    </row>
    <row r="16" spans="1:6" ht="11.25">
      <c r="A16" s="24" t="s">
        <v>122</v>
      </c>
      <c r="B16" s="87"/>
      <c r="C16" s="87">
        <v>1666299</v>
      </c>
      <c r="D16" s="87"/>
      <c r="E16" s="87"/>
      <c r="F16" s="88">
        <v>532997</v>
      </c>
    </row>
    <row r="17" spans="1:6" ht="11.25">
      <c r="A17" s="24" t="s">
        <v>88</v>
      </c>
      <c r="B17" s="87"/>
      <c r="C17" s="87"/>
      <c r="D17" s="87">
        <v>496332</v>
      </c>
      <c r="E17" s="87">
        <v>268263</v>
      </c>
      <c r="F17" s="88"/>
    </row>
    <row r="18" spans="1:6" ht="11.25">
      <c r="A18" s="24" t="s">
        <v>39</v>
      </c>
      <c r="B18" s="87">
        <v>22950</v>
      </c>
      <c r="C18" s="87">
        <v>1045842</v>
      </c>
      <c r="D18" s="87"/>
      <c r="E18" s="87">
        <v>313703</v>
      </c>
      <c r="F18" s="88"/>
    </row>
    <row r="19" spans="1:6" ht="11.25">
      <c r="A19" s="24" t="s">
        <v>114</v>
      </c>
      <c r="B19" s="87"/>
      <c r="C19" s="87"/>
      <c r="D19" s="87"/>
      <c r="E19" s="87"/>
      <c r="F19" s="88">
        <v>8411</v>
      </c>
    </row>
    <row r="20" spans="1:6" ht="11.25">
      <c r="A20" s="24" t="s">
        <v>14</v>
      </c>
      <c r="B20" s="87"/>
      <c r="C20" s="87"/>
      <c r="D20" s="87">
        <v>197375</v>
      </c>
      <c r="E20" s="87">
        <v>1889712</v>
      </c>
      <c r="F20" s="88"/>
    </row>
    <row r="21" spans="1:6" ht="11.25">
      <c r="A21" s="24" t="s">
        <v>7</v>
      </c>
      <c r="B21" s="87"/>
      <c r="C21" s="87">
        <v>701487</v>
      </c>
      <c r="D21" s="87"/>
      <c r="E21" s="87"/>
      <c r="F21" s="88">
        <v>584320</v>
      </c>
    </row>
    <row r="22" spans="1:6" ht="11.25">
      <c r="A22" s="24" t="s">
        <v>42</v>
      </c>
      <c r="B22" s="87">
        <v>43288</v>
      </c>
      <c r="C22" s="87">
        <v>269624</v>
      </c>
      <c r="D22" s="87"/>
      <c r="E22" s="87"/>
      <c r="F22" s="88">
        <v>87449</v>
      </c>
    </row>
    <row r="23" spans="1:6" ht="11.25">
      <c r="A23" s="24" t="s">
        <v>50</v>
      </c>
      <c r="B23" s="87"/>
      <c r="C23" s="87">
        <v>59776</v>
      </c>
      <c r="D23" s="87"/>
      <c r="E23" s="87"/>
      <c r="F23" s="88"/>
    </row>
    <row r="24" spans="1:6" ht="11.25">
      <c r="A24" s="24" t="s">
        <v>22</v>
      </c>
      <c r="B24" s="87"/>
      <c r="C24" s="87">
        <v>2295</v>
      </c>
      <c r="D24" s="87"/>
      <c r="E24" s="87">
        <v>14724</v>
      </c>
      <c r="F24" s="88"/>
    </row>
    <row r="25" spans="1:6" ht="11.25">
      <c r="A25" s="24" t="s">
        <v>89</v>
      </c>
      <c r="B25" s="87">
        <v>133003</v>
      </c>
      <c r="C25" s="87">
        <v>514783</v>
      </c>
      <c r="D25" s="87"/>
      <c r="E25" s="87"/>
      <c r="F25" s="88"/>
    </row>
    <row r="26" spans="1:6" ht="11.25">
      <c r="A26" s="24" t="s">
        <v>11</v>
      </c>
      <c r="B26" s="87"/>
      <c r="C26" s="87"/>
      <c r="D26" s="87"/>
      <c r="E26" s="87">
        <v>18014</v>
      </c>
      <c r="F26" s="88"/>
    </row>
    <row r="27" spans="1:6" ht="11.25">
      <c r="A27" s="24" t="s">
        <v>101</v>
      </c>
      <c r="B27" s="87"/>
      <c r="C27" s="87">
        <v>152731</v>
      </c>
      <c r="D27" s="87"/>
      <c r="E27" s="87"/>
      <c r="F27" s="88">
        <v>37156</v>
      </c>
    </row>
    <row r="28" spans="1:6" ht="11.25">
      <c r="A28" s="24" t="s">
        <v>78</v>
      </c>
      <c r="B28" s="87"/>
      <c r="C28" s="87">
        <v>149996</v>
      </c>
      <c r="D28" s="87"/>
      <c r="E28" s="87"/>
      <c r="F28" s="88">
        <v>168267</v>
      </c>
    </row>
    <row r="29" spans="1:6" ht="11.25">
      <c r="A29" s="24" t="s">
        <v>123</v>
      </c>
      <c r="B29" s="87"/>
      <c r="C29" s="87">
        <v>186487</v>
      </c>
      <c r="D29" s="87"/>
      <c r="E29" s="87"/>
      <c r="F29" s="88"/>
    </row>
    <row r="30" spans="1:6" ht="11.25">
      <c r="A30" s="24" t="s">
        <v>124</v>
      </c>
      <c r="B30" s="87"/>
      <c r="C30" s="87"/>
      <c r="D30" s="87"/>
      <c r="E30" s="87"/>
      <c r="F30" s="88">
        <v>6020</v>
      </c>
    </row>
    <row r="31" spans="1:6" ht="11.25">
      <c r="A31" s="24" t="s">
        <v>125</v>
      </c>
      <c r="B31" s="87"/>
      <c r="C31" s="87">
        <v>4659</v>
      </c>
      <c r="D31" s="87"/>
      <c r="E31" s="87"/>
      <c r="F31" s="88"/>
    </row>
    <row r="32" spans="1:6" ht="11.25">
      <c r="A32" s="24" t="s">
        <v>71</v>
      </c>
      <c r="B32" s="87"/>
      <c r="C32" s="87">
        <v>125</v>
      </c>
      <c r="D32" s="87"/>
      <c r="E32" s="87"/>
      <c r="F32" s="88"/>
    </row>
    <row r="33" spans="1:6" ht="11.25">
      <c r="A33" s="24" t="s">
        <v>98</v>
      </c>
      <c r="B33" s="87"/>
      <c r="C33" s="87"/>
      <c r="D33" s="87"/>
      <c r="E33" s="87">
        <v>2106756</v>
      </c>
      <c r="F33" s="88"/>
    </row>
    <row r="34" spans="1:6" ht="11.25">
      <c r="A34" s="24" t="s">
        <v>126</v>
      </c>
      <c r="B34" s="87"/>
      <c r="C34" s="87"/>
      <c r="D34" s="87"/>
      <c r="E34" s="87">
        <v>240236</v>
      </c>
      <c r="F34" s="88"/>
    </row>
    <row r="35" spans="1:6" ht="11.25">
      <c r="A35" s="24" t="s">
        <v>97</v>
      </c>
      <c r="B35" s="87"/>
      <c r="C35" s="87"/>
      <c r="D35" s="87"/>
      <c r="E35" s="87">
        <v>179143</v>
      </c>
      <c r="F35" s="88"/>
    </row>
    <row r="36" spans="1:6" ht="11.25">
      <c r="A36" s="24" t="s">
        <v>120</v>
      </c>
      <c r="B36" s="87"/>
      <c r="C36" s="87"/>
      <c r="D36" s="87"/>
      <c r="E36" s="87">
        <v>130680</v>
      </c>
      <c r="F36" s="88"/>
    </row>
    <row r="37" spans="1:6" ht="11.25">
      <c r="A37" s="24" t="s">
        <v>36</v>
      </c>
      <c r="B37" s="87"/>
      <c r="C37" s="87"/>
      <c r="D37" s="87"/>
      <c r="E37" s="87">
        <v>54880</v>
      </c>
      <c r="F37" s="88"/>
    </row>
    <row r="38" spans="1:6" ht="11.25">
      <c r="A38" s="24" t="s">
        <v>5</v>
      </c>
      <c r="B38" s="87" t="s">
        <v>6</v>
      </c>
      <c r="C38" s="87" t="s">
        <v>6</v>
      </c>
      <c r="D38" s="87" t="s">
        <v>6</v>
      </c>
      <c r="E38" s="87">
        <v>19602</v>
      </c>
      <c r="F38" s="88" t="s">
        <v>6</v>
      </c>
    </row>
    <row r="39" spans="1:6" ht="11.25">
      <c r="A39" s="24" t="s">
        <v>80</v>
      </c>
      <c r="B39" s="87" t="s">
        <v>6</v>
      </c>
      <c r="C39" s="87" t="s">
        <v>6</v>
      </c>
      <c r="D39" s="87" t="s">
        <v>6</v>
      </c>
      <c r="E39" s="87">
        <v>2413269</v>
      </c>
      <c r="F39" s="88" t="s">
        <v>6</v>
      </c>
    </row>
    <row r="40" spans="1:6" ht="12" thickBot="1">
      <c r="A40" s="75" t="s">
        <v>72</v>
      </c>
      <c r="B40" s="89">
        <f>SUM(B6:B39)</f>
        <v>31026441</v>
      </c>
      <c r="C40" s="89">
        <f>SUM(C6:C39)</f>
        <v>47119704</v>
      </c>
      <c r="D40" s="89">
        <f>SUM(D6:D39)</f>
        <v>695638</v>
      </c>
      <c r="E40" s="89">
        <f>SUM(E6:E39)</f>
        <v>7948962</v>
      </c>
      <c r="F40" s="90">
        <f>SUM(F6:F39)</f>
        <v>4879169</v>
      </c>
    </row>
    <row r="42" ht="11.25">
      <c r="A42" s="3" t="s">
        <v>178</v>
      </c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0" sqref="D40"/>
    </sheetView>
  </sheetViews>
  <sheetFormatPr defaultColWidth="12" defaultRowHeight="12.75"/>
  <cols>
    <col min="1" max="1" width="13" style="2" customWidth="1"/>
    <col min="2" max="5" width="12" style="2" customWidth="1"/>
    <col min="6" max="6" width="13.66015625" style="2" customWidth="1"/>
    <col min="7" max="7" width="14.16015625" style="2" customWidth="1"/>
    <col min="8" max="16384" width="12" style="2" customWidth="1"/>
  </cols>
  <sheetData>
    <row r="1" spans="1:7" s="50" customFormat="1" ht="11.25">
      <c r="A1" s="53" t="s">
        <v>179</v>
      </c>
      <c r="B1" s="70"/>
      <c r="C1" s="70"/>
      <c r="D1" s="70"/>
      <c r="E1" s="70"/>
      <c r="F1" s="70"/>
      <c r="G1" s="53"/>
    </row>
    <row r="2" spans="1:6" ht="11.25">
      <c r="A2" s="2" t="s">
        <v>177</v>
      </c>
      <c r="B2" s="1"/>
      <c r="C2" s="1"/>
      <c r="D2" s="1"/>
      <c r="E2" s="1"/>
      <c r="F2" s="1"/>
    </row>
    <row r="3" spans="1:6" ht="11.25">
      <c r="A3" s="68" t="s">
        <v>127</v>
      </c>
      <c r="B3" s="1"/>
      <c r="C3" s="1"/>
      <c r="D3" s="1"/>
      <c r="E3" s="1"/>
      <c r="F3" s="1"/>
    </row>
    <row r="4" spans="2:6" ht="12" thickBot="1">
      <c r="B4" s="1"/>
      <c r="C4" s="1"/>
      <c r="D4" s="1"/>
      <c r="E4" s="1"/>
      <c r="F4" s="1"/>
    </row>
    <row r="5" spans="1:7" ht="12" thickBot="1">
      <c r="A5" s="91" t="s">
        <v>66</v>
      </c>
      <c r="B5" s="56" t="s">
        <v>3</v>
      </c>
      <c r="C5" s="56" t="s">
        <v>4</v>
      </c>
      <c r="D5" s="56" t="s">
        <v>68</v>
      </c>
      <c r="E5" s="56" t="s">
        <v>83</v>
      </c>
      <c r="F5" s="56" t="s">
        <v>48</v>
      </c>
      <c r="G5" s="72" t="s">
        <v>128</v>
      </c>
    </row>
    <row r="6" spans="1:7" ht="11.25">
      <c r="A6" s="24" t="s">
        <v>15</v>
      </c>
      <c r="B6" s="73"/>
      <c r="C6" s="73">
        <v>12717762</v>
      </c>
      <c r="D6" s="73"/>
      <c r="E6" s="73"/>
      <c r="F6" s="73"/>
      <c r="G6" s="73">
        <v>6603609</v>
      </c>
    </row>
    <row r="7" spans="1:7" ht="11.25">
      <c r="A7" s="24" t="s">
        <v>33</v>
      </c>
      <c r="B7" s="73"/>
      <c r="C7" s="73">
        <v>5430011</v>
      </c>
      <c r="D7" s="73"/>
      <c r="E7" s="73"/>
      <c r="F7" s="73">
        <v>992250</v>
      </c>
      <c r="G7" s="73">
        <v>16251</v>
      </c>
    </row>
    <row r="8" spans="1:7" ht="11.25">
      <c r="A8" s="24" t="s">
        <v>129</v>
      </c>
      <c r="B8" s="73"/>
      <c r="C8" s="73">
        <v>1016301</v>
      </c>
      <c r="D8" s="73"/>
      <c r="E8" s="73"/>
      <c r="F8" s="73"/>
      <c r="G8" s="73"/>
    </row>
    <row r="9" spans="1:7" ht="11.25">
      <c r="A9" s="24" t="s">
        <v>14</v>
      </c>
      <c r="B9" s="73"/>
      <c r="C9" s="73"/>
      <c r="D9" s="73">
        <v>1045136</v>
      </c>
      <c r="E9" s="73">
        <v>2576270</v>
      </c>
      <c r="F9" s="73"/>
      <c r="G9" s="73">
        <v>452953</v>
      </c>
    </row>
    <row r="10" spans="1:7" ht="11.25">
      <c r="A10" s="24" t="s">
        <v>97</v>
      </c>
      <c r="B10" s="73"/>
      <c r="C10" s="73"/>
      <c r="D10" s="73"/>
      <c r="E10" s="73">
        <v>257467</v>
      </c>
      <c r="F10" s="73"/>
      <c r="G10" s="73"/>
    </row>
    <row r="11" spans="1:7" ht="11.25">
      <c r="A11" s="24" t="s">
        <v>126</v>
      </c>
      <c r="B11" s="73"/>
      <c r="C11" s="73"/>
      <c r="D11" s="73"/>
      <c r="E11" s="73">
        <v>148176</v>
      </c>
      <c r="F11" s="73"/>
      <c r="G11" s="73"/>
    </row>
    <row r="12" spans="1:7" ht="11.25">
      <c r="A12" s="24" t="s">
        <v>99</v>
      </c>
      <c r="B12" s="73"/>
      <c r="C12" s="73"/>
      <c r="D12" s="73"/>
      <c r="E12" s="73">
        <v>116886</v>
      </c>
      <c r="F12" s="73"/>
      <c r="G12" s="73"/>
    </row>
    <row r="13" spans="1:7" ht="11.25">
      <c r="A13" s="24" t="s">
        <v>42</v>
      </c>
      <c r="B13" s="73">
        <v>867842</v>
      </c>
      <c r="C13" s="73">
        <v>487696</v>
      </c>
      <c r="D13" s="73"/>
      <c r="E13" s="73">
        <v>191152</v>
      </c>
      <c r="F13" s="73">
        <v>28415</v>
      </c>
      <c r="G13" s="73"/>
    </row>
    <row r="14" spans="1:7" ht="11.25">
      <c r="A14" s="24" t="s">
        <v>8</v>
      </c>
      <c r="B14" s="73">
        <v>54396560</v>
      </c>
      <c r="C14" s="73">
        <v>21957523</v>
      </c>
      <c r="D14" s="73"/>
      <c r="E14" s="73"/>
      <c r="F14" s="73">
        <v>216213</v>
      </c>
      <c r="G14" s="73">
        <v>1376627</v>
      </c>
    </row>
    <row r="15" spans="1:7" ht="11.25">
      <c r="A15" s="24" t="s">
        <v>58</v>
      </c>
      <c r="B15" s="73"/>
      <c r="C15" s="73">
        <v>7041645</v>
      </c>
      <c r="D15" s="73"/>
      <c r="E15" s="73"/>
      <c r="F15" s="73">
        <v>644842</v>
      </c>
      <c r="G15" s="73">
        <v>2665812</v>
      </c>
    </row>
    <row r="16" spans="1:7" ht="11.25">
      <c r="A16" s="24" t="s">
        <v>19</v>
      </c>
      <c r="B16" s="73"/>
      <c r="C16" s="73">
        <v>15017395</v>
      </c>
      <c r="D16" s="73"/>
      <c r="E16" s="73"/>
      <c r="F16" s="73"/>
      <c r="G16" s="73"/>
    </row>
    <row r="17" spans="1:7" ht="11.25">
      <c r="A17" s="24" t="s">
        <v>91</v>
      </c>
      <c r="B17" s="73"/>
      <c r="C17" s="73">
        <v>463882</v>
      </c>
      <c r="D17" s="73"/>
      <c r="E17" s="73"/>
      <c r="F17" s="73"/>
      <c r="G17" s="73"/>
    </row>
    <row r="18" spans="1:7" ht="11.25">
      <c r="A18" s="24" t="s">
        <v>26</v>
      </c>
      <c r="B18" s="73"/>
      <c r="C18" s="73">
        <v>947500</v>
      </c>
      <c r="D18" s="73"/>
      <c r="E18" s="73"/>
      <c r="F18" s="73">
        <v>4899</v>
      </c>
      <c r="G18" s="73"/>
    </row>
    <row r="19" spans="1:7" ht="11.25">
      <c r="A19" s="24" t="s">
        <v>35</v>
      </c>
      <c r="B19" s="73"/>
      <c r="C19" s="73">
        <v>2493486</v>
      </c>
      <c r="D19" s="73"/>
      <c r="E19" s="73"/>
      <c r="F19" s="73">
        <v>33616</v>
      </c>
      <c r="G19" s="73"/>
    </row>
    <row r="20" spans="1:7" ht="11.25">
      <c r="A20" s="24" t="s">
        <v>77</v>
      </c>
      <c r="B20" s="73"/>
      <c r="C20" s="73">
        <v>1092616</v>
      </c>
      <c r="D20" s="73"/>
      <c r="E20" s="73"/>
      <c r="F20" s="73"/>
      <c r="G20" s="73"/>
    </row>
    <row r="21" spans="1:7" ht="11.25">
      <c r="A21" s="24" t="s">
        <v>36</v>
      </c>
      <c r="B21" s="73"/>
      <c r="C21" s="73"/>
      <c r="D21" s="73"/>
      <c r="E21" s="73">
        <v>475975</v>
      </c>
      <c r="F21" s="73"/>
      <c r="G21" s="73"/>
    </row>
    <row r="22" spans="1:7" ht="11.25">
      <c r="A22" s="24" t="s">
        <v>103</v>
      </c>
      <c r="B22" s="73"/>
      <c r="C22" s="73"/>
      <c r="D22" s="73"/>
      <c r="E22" s="73">
        <v>89180</v>
      </c>
      <c r="F22" s="73"/>
      <c r="G22" s="73"/>
    </row>
    <row r="23" spans="1:7" ht="11.25">
      <c r="A23" s="24" t="s">
        <v>130</v>
      </c>
      <c r="B23" s="73"/>
      <c r="C23" s="73"/>
      <c r="D23" s="73"/>
      <c r="E23" s="73">
        <v>6500</v>
      </c>
      <c r="F23" s="73"/>
      <c r="G23" s="73">
        <v>1858</v>
      </c>
    </row>
    <row r="24" spans="1:7" ht="11.25">
      <c r="A24" s="24" t="s">
        <v>101</v>
      </c>
      <c r="B24" s="73"/>
      <c r="C24" s="73"/>
      <c r="D24" s="73"/>
      <c r="E24" s="73"/>
      <c r="F24" s="73">
        <v>22563</v>
      </c>
      <c r="G24" s="73">
        <v>3273</v>
      </c>
    </row>
    <row r="25" spans="1:7" ht="11.25">
      <c r="A25" s="24" t="s">
        <v>124</v>
      </c>
      <c r="B25" s="73"/>
      <c r="C25" s="73"/>
      <c r="D25" s="73"/>
      <c r="E25" s="73"/>
      <c r="F25" s="73">
        <v>95535</v>
      </c>
      <c r="G25" s="73"/>
    </row>
    <row r="26" spans="1:7" ht="11.25">
      <c r="A26" s="24" t="s">
        <v>106</v>
      </c>
      <c r="B26" s="73"/>
      <c r="C26" s="73"/>
      <c r="D26" s="73"/>
      <c r="E26" s="73"/>
      <c r="F26" s="73"/>
      <c r="G26" s="73">
        <v>411258</v>
      </c>
    </row>
    <row r="27" spans="1:7" ht="11.25">
      <c r="A27" s="24" t="s">
        <v>22</v>
      </c>
      <c r="B27" s="73"/>
      <c r="C27" s="73"/>
      <c r="D27" s="73"/>
      <c r="E27" s="73"/>
      <c r="F27" s="73"/>
      <c r="G27" s="73">
        <v>4448</v>
      </c>
    </row>
    <row r="28" spans="1:7" ht="11.25">
      <c r="A28" s="24" t="s">
        <v>88</v>
      </c>
      <c r="B28" s="73"/>
      <c r="C28" s="73"/>
      <c r="D28" s="73"/>
      <c r="E28" s="73"/>
      <c r="F28" s="73"/>
      <c r="G28" s="73">
        <v>710756</v>
      </c>
    </row>
    <row r="29" spans="1:7" ht="11.25">
      <c r="A29" s="24" t="s">
        <v>94</v>
      </c>
      <c r="B29" s="73"/>
      <c r="C29" s="73"/>
      <c r="D29" s="73"/>
      <c r="E29" s="73"/>
      <c r="F29" s="73"/>
      <c r="G29" s="73">
        <v>142984</v>
      </c>
    </row>
    <row r="30" spans="1:7" ht="11.25">
      <c r="A30" s="24" t="s">
        <v>131</v>
      </c>
      <c r="B30" s="73">
        <v>1188</v>
      </c>
      <c r="C30" s="73">
        <v>2023919</v>
      </c>
      <c r="D30" s="73"/>
      <c r="E30" s="73"/>
      <c r="F30" s="73">
        <v>663393</v>
      </c>
      <c r="G30" s="73">
        <v>4114</v>
      </c>
    </row>
    <row r="31" spans="1:7" ht="11.25">
      <c r="A31" s="24" t="s">
        <v>132</v>
      </c>
      <c r="B31" s="73">
        <v>764384</v>
      </c>
      <c r="C31" s="73"/>
      <c r="D31" s="73"/>
      <c r="E31" s="73"/>
      <c r="F31" s="73"/>
      <c r="G31" s="73">
        <v>121633</v>
      </c>
    </row>
    <row r="32" spans="1:7" ht="11.25">
      <c r="A32" s="24" t="s">
        <v>11</v>
      </c>
      <c r="B32" s="73"/>
      <c r="C32" s="73">
        <v>1004156</v>
      </c>
      <c r="D32" s="73"/>
      <c r="E32" s="73">
        <v>2218</v>
      </c>
      <c r="F32" s="73">
        <v>6659</v>
      </c>
      <c r="G32" s="73">
        <v>169335</v>
      </c>
    </row>
    <row r="33" spans="1:7" ht="11.25">
      <c r="A33" s="24" t="s">
        <v>18</v>
      </c>
      <c r="B33" s="73"/>
      <c r="C33" s="73">
        <v>1833855</v>
      </c>
      <c r="D33" s="73"/>
      <c r="E33" s="73"/>
      <c r="F33" s="73">
        <v>83382</v>
      </c>
      <c r="G33" s="73">
        <v>226284</v>
      </c>
    </row>
    <row r="34" spans="1:7" ht="11.25">
      <c r="A34" s="24" t="s">
        <v>27</v>
      </c>
      <c r="B34" s="73"/>
      <c r="C34" s="73">
        <v>11852775</v>
      </c>
      <c r="D34" s="73"/>
      <c r="E34" s="73"/>
      <c r="F34" s="73">
        <v>750540</v>
      </c>
      <c r="G34" s="73">
        <v>689463</v>
      </c>
    </row>
    <row r="35" spans="1:7" ht="11.25">
      <c r="A35" s="24" t="s">
        <v>122</v>
      </c>
      <c r="B35" s="73"/>
      <c r="C35" s="73">
        <v>5499873</v>
      </c>
      <c r="D35" s="73">
        <v>99331</v>
      </c>
      <c r="E35" s="73"/>
      <c r="F35" s="73">
        <v>816506</v>
      </c>
      <c r="G35" s="73">
        <v>64799</v>
      </c>
    </row>
    <row r="36" spans="1:7" ht="11.25">
      <c r="A36" s="24" t="s">
        <v>39</v>
      </c>
      <c r="B36" s="73"/>
      <c r="C36" s="73">
        <v>1713887</v>
      </c>
      <c r="D36" s="73"/>
      <c r="E36" s="73">
        <v>82320</v>
      </c>
      <c r="F36" s="73"/>
      <c r="G36" s="73">
        <v>36844</v>
      </c>
    </row>
    <row r="37" spans="1:7" ht="11.25">
      <c r="A37" s="24" t="s">
        <v>16</v>
      </c>
      <c r="B37" s="73"/>
      <c r="C37" s="73">
        <v>4354959</v>
      </c>
      <c r="D37" s="73"/>
      <c r="E37" s="73"/>
      <c r="F37" s="73">
        <v>331968</v>
      </c>
      <c r="G37" s="73">
        <v>347318</v>
      </c>
    </row>
    <row r="38" spans="1:7" ht="11.25">
      <c r="A38" s="24" t="s">
        <v>125</v>
      </c>
      <c r="B38" s="73"/>
      <c r="C38" s="73">
        <v>2385094</v>
      </c>
      <c r="D38" s="73" t="s">
        <v>6</v>
      </c>
      <c r="E38" s="73"/>
      <c r="F38" s="73">
        <v>122282</v>
      </c>
      <c r="G38" s="73"/>
    </row>
    <row r="39" spans="1:7" ht="12" thickBot="1">
      <c r="A39" s="75" t="s">
        <v>72</v>
      </c>
      <c r="B39" s="76">
        <v>56029974</v>
      </c>
      <c r="C39" s="76">
        <f>SUM(C6:C38)</f>
        <v>99334335</v>
      </c>
      <c r="D39" s="76">
        <f>SUM(D6:D38)</f>
        <v>1144467</v>
      </c>
      <c r="E39" s="76">
        <v>3946144</v>
      </c>
      <c r="F39" s="76">
        <f>SUM(F6:F38)</f>
        <v>4813063</v>
      </c>
      <c r="G39" s="76">
        <v>14049619</v>
      </c>
    </row>
    <row r="41" ht="11.25">
      <c r="A41" s="3" t="s">
        <v>178</v>
      </c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Exportaciones de carne vacuna años 1969/70/73</dc:title>
  <dc:subject/>
  <dc:creator>PIHESUC</dc:creator>
  <cp:keywords/>
  <dc:description/>
  <cp:lastModifiedBy>Cecilia Lara</cp:lastModifiedBy>
  <dcterms:created xsi:type="dcterms:W3CDTF">2010-04-12T15:11:24Z</dcterms:created>
  <dcterms:modified xsi:type="dcterms:W3CDTF">2011-02-03T21:16:53Z</dcterms:modified>
  <cp:category/>
  <cp:version/>
  <cp:contentType/>
  <cp:contentStatus/>
</cp:coreProperties>
</file>