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Jose Rey\Dropbox\Banco de datos\Archivos enviados por Venancio\"/>
    </mc:Choice>
  </mc:AlternateContent>
  <bookViews>
    <workbookView xWindow="0" yWindow="0" windowWidth="16260" windowHeight="11040"/>
  </bookViews>
  <sheets>
    <sheet name="Índice" sheetId="1" r:id="rId1"/>
    <sheet name="1.1.1" sheetId="4" r:id="rId2"/>
    <sheet name="1.1.2" sheetId="5" r:id="rId3"/>
    <sheet name="1.1.3" sheetId="6" r:id="rId4"/>
    <sheet name="1.2.1" sheetId="51" r:id="rId5"/>
    <sheet name="1.3.1" sheetId="52" r:id="rId6"/>
    <sheet name="1.3.2" sheetId="53" r:id="rId7"/>
    <sheet name="1.3.3" sheetId="54" r:id="rId8"/>
    <sheet name="1.4.1" sheetId="55" r:id="rId9"/>
    <sheet name="1.4.2" sheetId="56" r:id="rId10"/>
    <sheet name="1.4.3" sheetId="57" r:id="rId11"/>
    <sheet name="1.5.1" sheetId="58" r:id="rId12"/>
    <sheet name="1.5.2" sheetId="59" r:id="rId13"/>
    <sheet name="1.5.3" sheetId="60" r:id="rId14"/>
    <sheet name="1.6.1" sheetId="61" r:id="rId15"/>
    <sheet name="1.6.2" sheetId="62" r:id="rId16"/>
    <sheet name="1.6.3" sheetId="63" r:id="rId17"/>
    <sheet name="2.1.1" sheetId="7" r:id="rId18"/>
    <sheet name="2.1.2" sheetId="8" r:id="rId19"/>
    <sheet name="2.1.3" sheetId="9" r:id="rId20"/>
    <sheet name="2.2.1" sheetId="10" r:id="rId21"/>
    <sheet name="2.2.2" sheetId="11" r:id="rId22"/>
    <sheet name="2.2.3" sheetId="12" r:id="rId23"/>
    <sheet name="2.3.1" sheetId="13" r:id="rId24"/>
    <sheet name="2.3.2" sheetId="14" r:id="rId25"/>
    <sheet name="2.3.3" sheetId="15" r:id="rId26"/>
    <sheet name="2.4.1" sheetId="16" r:id="rId27"/>
    <sheet name="2.4.2" sheetId="17" r:id="rId28"/>
    <sheet name="2.4.3" sheetId="18" r:id="rId29"/>
    <sheet name="2.5.1" sheetId="19" r:id="rId30"/>
    <sheet name="2.5.2" sheetId="20" r:id="rId31"/>
    <sheet name="2.5.3" sheetId="21" r:id="rId32"/>
    <sheet name="2.6.1" sheetId="22" r:id="rId33"/>
    <sheet name="2.6.2" sheetId="23" r:id="rId34"/>
    <sheet name="2.6.3" sheetId="24" r:id="rId35"/>
    <sheet name="2.7.1" sheetId="25" r:id="rId36"/>
    <sheet name="2.7.2" sheetId="26" r:id="rId37"/>
    <sheet name="2.7.3" sheetId="27" r:id="rId38"/>
    <sheet name="2.8.1" sheetId="28" r:id="rId39"/>
    <sheet name="2.8.2" sheetId="29" r:id="rId40"/>
    <sheet name="2.8.3" sheetId="30" r:id="rId41"/>
    <sheet name="2.9.1" sheetId="31" r:id="rId42"/>
    <sheet name="2.9.2" sheetId="32" r:id="rId43"/>
    <sheet name="2.9.3" sheetId="33" r:id="rId44"/>
    <sheet name="2.10.1" sheetId="34" r:id="rId45"/>
    <sheet name="2.10.2" sheetId="35" r:id="rId46"/>
    <sheet name="2.10.3" sheetId="36" r:id="rId47"/>
    <sheet name="2.11.1" sheetId="37" r:id="rId48"/>
    <sheet name="2.11.2" sheetId="38" r:id="rId49"/>
    <sheet name="2.11.3" sheetId="39" r:id="rId50"/>
    <sheet name="3.1.1" sheetId="40" r:id="rId51"/>
    <sheet name="3.1.2" sheetId="41" r:id="rId52"/>
    <sheet name="3.1.3" sheetId="42" r:id="rId53"/>
    <sheet name="3.2.1" sheetId="43" r:id="rId54"/>
    <sheet name="3.2.2" sheetId="44" r:id="rId55"/>
    <sheet name="3.2.3" sheetId="45" r:id="rId56"/>
    <sheet name="4" sheetId="46" r:id="rId57"/>
    <sheet name="5" sheetId="47" r:id="rId58"/>
    <sheet name="6.1" sheetId="48" r:id="rId59"/>
    <sheet name="6.2" sheetId="49" r:id="rId60"/>
    <sheet name="6.3" sheetId="50" r:id="rId61"/>
  </sheets>
  <calcPr calcId="152511" calcOnSave="0"/>
</workbook>
</file>

<file path=xl/calcChain.xml><?xml version="1.0" encoding="utf-8"?>
<calcChain xmlns="http://schemas.openxmlformats.org/spreadsheetml/2006/main">
  <c r="M25" i="50" l="1"/>
  <c r="T18" i="47" l="1"/>
  <c r="S18" i="47"/>
  <c r="F8" i="47"/>
  <c r="F10" i="47"/>
  <c r="F12" i="47"/>
  <c r="C14" i="47"/>
  <c r="D14" i="47"/>
  <c r="E14" i="47"/>
  <c r="F14" i="47"/>
  <c r="F16" i="47"/>
  <c r="F18" i="47"/>
</calcChain>
</file>

<file path=xl/sharedStrings.xml><?xml version="1.0" encoding="utf-8"?>
<sst xmlns="http://schemas.openxmlformats.org/spreadsheetml/2006/main" count="1040" uniqueCount="343">
  <si>
    <t>TITULO: Precios de productos bovinos (en $ corrientes).</t>
  </si>
  <si>
    <t>FUENTE: DIEA (Anuario Estadístico)</t>
  </si>
  <si>
    <t>PERIODICIDAD: Anual</t>
  </si>
  <si>
    <t>Nota: Precios contado por kilo en pie, puesto en planta.</t>
  </si>
  <si>
    <t>Año</t>
  </si>
  <si>
    <t>Novillos gordos abasto buenos</t>
  </si>
  <si>
    <t>Novillos gordos especiales de exportación</t>
  </si>
  <si>
    <t>Vacas especiales tipo exportación</t>
  </si>
  <si>
    <t>Vacas manufactura alta</t>
  </si>
  <si>
    <t>TITULO: Precios de productos bovinos (en US$ corrientes).</t>
  </si>
  <si>
    <t xml:space="preserve">Notas: </t>
  </si>
  <si>
    <t>(2) Precios contado por kilo en pie, puesto en planta.</t>
  </si>
  <si>
    <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Deflactados por el IPPN agropecuarios de INE (incluye ganadería, agricultura, silvicultura y caza).</t>
    </r>
  </si>
  <si>
    <t>Precios pecuarios</t>
  </si>
  <si>
    <t>Precios de productos bovinos (en $ corrientes).</t>
  </si>
  <si>
    <t>Precios de productos bovinos (en US$ corrientes).</t>
  </si>
  <si>
    <t>Precios Agrícolas</t>
  </si>
  <si>
    <t>2.1</t>
  </si>
  <si>
    <t>TITULO: Precio de Arroz (en $ corrientes).</t>
  </si>
  <si>
    <t>FUENTE: DIEA (Anuario Estadístico). Elaborado por MGAP-DIEA en base a información suministrada por firmas de plaza.</t>
  </si>
  <si>
    <t>Nota: Precio por tonelada</t>
  </si>
  <si>
    <t>Arroz convenio</t>
  </si>
  <si>
    <t>TITULO: Precio de Arroz (en US$ corrientes).</t>
  </si>
  <si>
    <t>(2) Precios por tonelada</t>
  </si>
  <si>
    <t>Arroz</t>
  </si>
  <si>
    <t>2.1.1</t>
  </si>
  <si>
    <t>2.1.2</t>
  </si>
  <si>
    <t>2.1.3</t>
  </si>
  <si>
    <t>2.2</t>
  </si>
  <si>
    <t>2.2.1</t>
  </si>
  <si>
    <t>2.2.2</t>
  </si>
  <si>
    <t>2.2.3</t>
  </si>
  <si>
    <t>Cebada</t>
  </si>
  <si>
    <t>Anual</t>
  </si>
  <si>
    <t>Precio de Arroz (en $ corrientes).</t>
  </si>
  <si>
    <t>Precio de Arroz (en US$ corrientes).</t>
  </si>
  <si>
    <t>Precio de Cebada (en $ corrientes).</t>
  </si>
  <si>
    <t>Precio de Cebada (en US$ corrientes).</t>
  </si>
  <si>
    <t>TITULO: Precio de Cebada Cervecera (en $ corrientes).</t>
  </si>
  <si>
    <t>Cebada Cervecera</t>
  </si>
  <si>
    <t>TITULO: Precio de Cebada Cervecera (en US$ corrientes).</t>
  </si>
  <si>
    <t>TITULO: Precio de Cebolla  (en $ corrientes).</t>
  </si>
  <si>
    <t>Nota: Precio por Kg</t>
  </si>
  <si>
    <t>Cebolla</t>
  </si>
  <si>
    <t>TITULO: Precio de Cebolla  (en US$ corrientes).</t>
  </si>
  <si>
    <t>AÑO</t>
  </si>
  <si>
    <t>(2) Precio por Kg</t>
  </si>
  <si>
    <t>2.3</t>
  </si>
  <si>
    <t>2.3.1</t>
  </si>
  <si>
    <t>2.3.2</t>
  </si>
  <si>
    <t>2.3.3</t>
  </si>
  <si>
    <t>Precio de Cebolla (en $ corrientes).</t>
  </si>
  <si>
    <t>Precio de Cebolla (en US$ corrientes).</t>
  </si>
  <si>
    <t>2.4</t>
  </si>
  <si>
    <t>2.4.1</t>
  </si>
  <si>
    <t>2.4.2</t>
  </si>
  <si>
    <t>2.4.3</t>
  </si>
  <si>
    <t>Precio de Girasol (en $ corrientes).</t>
  </si>
  <si>
    <t>Precio de Girasol (en US$ corrientes).</t>
  </si>
  <si>
    <t>Girasol</t>
  </si>
  <si>
    <t>2.5</t>
  </si>
  <si>
    <t>2.5.1</t>
  </si>
  <si>
    <t>2.5.2</t>
  </si>
  <si>
    <t>2.5.3</t>
  </si>
  <si>
    <t>Maíz</t>
  </si>
  <si>
    <t>Precio de Maíz (en $ corrientes).</t>
  </si>
  <si>
    <t>Precio de Maíz (en US$ corrientes).</t>
  </si>
  <si>
    <t>2.6</t>
  </si>
  <si>
    <t>2.6.1</t>
  </si>
  <si>
    <t>2.6.2</t>
  </si>
  <si>
    <t>2.6.3</t>
  </si>
  <si>
    <t>Manzana</t>
  </si>
  <si>
    <t>Precio de Manzana (en $ corrientes).</t>
  </si>
  <si>
    <t>Precio de Manzana (en US$ corrientes).</t>
  </si>
  <si>
    <t>2.7</t>
  </si>
  <si>
    <t>2.7.1</t>
  </si>
  <si>
    <t>2.7.2</t>
  </si>
  <si>
    <t>2.7.3</t>
  </si>
  <si>
    <t>Naranja</t>
  </si>
  <si>
    <t>Precio de Naranja (en $ corrientes).</t>
  </si>
  <si>
    <t>Precio de Naranja (en US$ corrientes).</t>
  </si>
  <si>
    <t>2.8</t>
  </si>
  <si>
    <t>2.8.1</t>
  </si>
  <si>
    <t>2.8.2</t>
  </si>
  <si>
    <t>2.8.3</t>
  </si>
  <si>
    <t>Papa</t>
  </si>
  <si>
    <t>Precio de Papa (en $ corrientes).</t>
  </si>
  <si>
    <t>Precio de Papa (en US$ corrientes).</t>
  </si>
  <si>
    <t>2.9</t>
  </si>
  <si>
    <t>2.9.1</t>
  </si>
  <si>
    <t>2.9.2</t>
  </si>
  <si>
    <t>2.9.3</t>
  </si>
  <si>
    <t>Soja</t>
  </si>
  <si>
    <t>Precio de Soja (en $ corrientes).</t>
  </si>
  <si>
    <t>Precio de Soja (en US$ corrientes).</t>
  </si>
  <si>
    <t>2.10</t>
  </si>
  <si>
    <t>2.10.1</t>
  </si>
  <si>
    <t>2.10.2</t>
  </si>
  <si>
    <t>2.10.3</t>
  </si>
  <si>
    <t>Sorgo</t>
  </si>
  <si>
    <t>Precio de Sorgo (en $ corrientes).</t>
  </si>
  <si>
    <t>Precio de Sorgo (en US$ corrientes).</t>
  </si>
  <si>
    <t>Trigo</t>
  </si>
  <si>
    <t>Precio de Trigo (en $ corrientes).</t>
  </si>
  <si>
    <t>Precio de Trigo (en US$ corrientes).</t>
  </si>
  <si>
    <t>2.11</t>
  </si>
  <si>
    <t>2.11.1</t>
  </si>
  <si>
    <t>2.11.2</t>
  </si>
  <si>
    <t>2.11.3</t>
  </si>
  <si>
    <t>TITULO: Precio del Girasol (en $ corrientes).</t>
  </si>
  <si>
    <t>TITULO: Precio del Girasol (en US$ corrientes).</t>
  </si>
  <si>
    <t>TITULO: Precios de productos agrícolas - MAÍZ (en $ corrientes).</t>
  </si>
  <si>
    <t>Nota: Precios por tonelada</t>
  </si>
  <si>
    <t>Maíz colorado superior</t>
  </si>
  <si>
    <t>TITULO: Precios de productos agrícolas - MAÍZ (en US$ corrientes).</t>
  </si>
  <si>
    <t>(1) Deflactados por el IPPN agropecuarios de INE (incluye ganadería, agricultura, silvicultura y caza).</t>
  </si>
  <si>
    <t>TITULO: Precio de manzana red deliciosa (en $ corrientes).</t>
  </si>
  <si>
    <t>TITULO: Precio de manzana red deliciosa (en US$ corrientes).</t>
  </si>
  <si>
    <t>TITULO: Precio de naranja (en $ corrientes).</t>
  </si>
  <si>
    <t>TITULO: Precio de naranja (en US$ corrientes).</t>
  </si>
  <si>
    <t>TITULO: Precio de la Papa (en $ corrientes).</t>
  </si>
  <si>
    <t>TITULO:  Precio de la Papa  (en US$ corrientes).</t>
  </si>
  <si>
    <t>TITULO: Precio de la Soja (en $ corrientes).</t>
  </si>
  <si>
    <t>TITULO:  Precio de la Soja  (en US$ corrientes).</t>
  </si>
  <si>
    <t>TITULO: Precio de sorgo granífero Sorgo Granífero (en $ corrientes).</t>
  </si>
  <si>
    <t>Sorgo granífero</t>
  </si>
  <si>
    <t>TITULO: Precio de sorgo granífero Sorgo Granífero (en US$ corrientes).</t>
  </si>
  <si>
    <t>TITULO: Precio del Trigo (en $ corrientes).</t>
  </si>
  <si>
    <t>TITULO: Precio del Trigo  (en US$ corrientes).</t>
  </si>
  <si>
    <t>TITULO: Precios de Insumos (en $ corrientes).</t>
  </si>
  <si>
    <t>COMBUSTIBLES</t>
  </si>
  <si>
    <t>FERTILIZANTES (precios/ton)</t>
  </si>
  <si>
    <t>FUNGICIDA</t>
  </si>
  <si>
    <t>HERBICIDA</t>
  </si>
  <si>
    <t>INSECTICIDA</t>
  </si>
  <si>
    <t>Gas oil  (precio/litro)</t>
  </si>
  <si>
    <t>Fosfato de amonio</t>
  </si>
  <si>
    <t>Superfosfato (21/23%)</t>
  </si>
  <si>
    <t>Mancozeb, 1 kg</t>
  </si>
  <si>
    <t>Glifosato (precio/litro)</t>
  </si>
  <si>
    <t>Aceite mineral (precio/litro)</t>
  </si>
  <si>
    <t>TITULO: Precios de Insumos  (en US$ corrientes).</t>
  </si>
  <si>
    <t xml:space="preserve">Fosfato de amonio </t>
  </si>
  <si>
    <t>TITULO: Precios de Maquinaria Agrícola (en $ corrientes).</t>
  </si>
  <si>
    <t>Tractor de 86-120 HP</t>
  </si>
  <si>
    <t>Sembradrora directa (21 líneas)</t>
  </si>
  <si>
    <t>Cosechadora de cereales standard</t>
  </si>
  <si>
    <t>-</t>
  </si>
  <si>
    <t>TITULO: Precios de Maquinaria Agrícola  (en US$ corrientes).</t>
  </si>
  <si>
    <t>3.1.1</t>
  </si>
  <si>
    <t>3.1.2</t>
  </si>
  <si>
    <t>3.1.3</t>
  </si>
  <si>
    <t>Precio de Insumos (en $ corrientes).</t>
  </si>
  <si>
    <t>Precio de Insumos (en US$ corrientes).</t>
  </si>
  <si>
    <t>3.2.1</t>
  </si>
  <si>
    <t>3.2.2</t>
  </si>
  <si>
    <t>3.2.3</t>
  </si>
  <si>
    <t>Maquinaria e Insumos</t>
  </si>
  <si>
    <t>Precio de Maquinaria (en $ corrientes).</t>
  </si>
  <si>
    <t>Precio de Maquinaria (en US$ corrientes).</t>
  </si>
  <si>
    <t>Evolción del precio de principales productos agropecuarios (precios corrrientes, moneda nacional)</t>
  </si>
  <si>
    <t>TÍTULO: Evolción del precio de principales productos agropecuarios (precios corrrientes, moneda nacional)</t>
  </si>
  <si>
    <t>FUENTE: Anuario de Precios DIEA / Anuario estadístico DIEA</t>
  </si>
  <si>
    <t>1993 (*)</t>
  </si>
  <si>
    <t>(1) Precio promedio en $/kg, en pie, sin flete, en frigoríficos</t>
  </si>
  <si>
    <t>(2) Precio en $ por 10 kg. de lana sucia en bolsa, puesta en barraca, en Montevideo.</t>
  </si>
  <si>
    <t>(3)  Precio en $ por 10 kg. de cueros vacunos puestos en barraca, en Montevideo.</t>
  </si>
  <si>
    <t>(4) 1981-1993, 1995-1996: "Sanos (7kg arriba)". 1994, 1997-2007: "Al barrer, sanos"</t>
  </si>
  <si>
    <t>(5) Hasta 1994 precios en $ por 100 kg a nivel del mercado mayorista. Promedios anuales</t>
  </si>
  <si>
    <t>(6) A partir de 1995, precios en $ por tonelada. Promedios anuales</t>
  </si>
  <si>
    <t>(7) Hasta 1995 precios en $ por 100 kg a nivel del mercado mayorista. Promedios anuales</t>
  </si>
  <si>
    <t>(8)  A partir de 1996, precios en $ por tonelada nivel del mercado mayorista. Promedios anuales</t>
  </si>
  <si>
    <t xml:space="preserve">(*) A partir del 1º de marzo de 1993 cambió la unidad monetaria uruguaya, </t>
  </si>
  <si>
    <t xml:space="preserve">la que pasó a denominarse "peso uruguayo", representándose con el símbolo "$". </t>
  </si>
  <si>
    <t xml:space="preserve">La paridad establecida fue de N$ 1.000 = $ 1. </t>
  </si>
  <si>
    <r>
      <t xml:space="preserve">Novillos gordos </t>
    </r>
    <r>
      <rPr>
        <sz val="8"/>
        <rFont val="Arial"/>
        <family val="2"/>
      </rPr>
      <t>(1)</t>
    </r>
  </si>
  <si>
    <r>
      <t xml:space="preserve">Lana vellón Base I / II S/S </t>
    </r>
    <r>
      <rPr>
        <sz val="8"/>
        <rFont val="Arial"/>
        <family val="2"/>
      </rPr>
      <t>(2)</t>
    </r>
  </si>
  <si>
    <r>
      <t xml:space="preserve">Cuero </t>
    </r>
    <r>
      <rPr>
        <sz val="8"/>
        <rFont val="Arial"/>
        <family val="2"/>
      </rPr>
      <t>(3) (4)</t>
    </r>
  </si>
  <si>
    <r>
      <t>Trigo</t>
    </r>
    <r>
      <rPr>
        <sz val="8"/>
        <rFont val="Arial"/>
        <family val="2"/>
      </rPr>
      <t xml:space="preserve"> (5) (6)</t>
    </r>
  </si>
  <si>
    <r>
      <t xml:space="preserve">Soja para industria </t>
    </r>
    <r>
      <rPr>
        <sz val="8"/>
        <rFont val="Arial"/>
        <family val="2"/>
      </rPr>
      <t>(7) (8)</t>
    </r>
  </si>
  <si>
    <t>Evolución de precios relativos entre productos, por año.</t>
  </si>
  <si>
    <t>TITULO: Evolución de precios relativos entre productos, por año.</t>
  </si>
  <si>
    <t>RELACION</t>
  </si>
  <si>
    <t>Notas:</t>
  </si>
  <si>
    <t>(1) precio por tonelada para ambos productos</t>
  </si>
  <si>
    <t>(2) precio por tonelada para ambos productos</t>
  </si>
  <si>
    <t>(3) precio por tonelada para ambos productos</t>
  </si>
  <si>
    <t>(4) precio por litro y por kilo respectivamente</t>
  </si>
  <si>
    <t>(5) precio por 10 kgs para ambos productos</t>
  </si>
  <si>
    <t>(6) precio por tonelada para ambos productos</t>
  </si>
  <si>
    <r>
      <t xml:space="preserve">Trigo/cebada </t>
    </r>
    <r>
      <rPr>
        <vertAlign val="superscript"/>
        <sz val="8"/>
        <rFont val="Arial"/>
        <family val="2"/>
      </rPr>
      <t>(1)</t>
    </r>
  </si>
  <si>
    <r>
      <t xml:space="preserve">Trigo/novillo gordo especiales (exportación) </t>
    </r>
    <r>
      <rPr>
        <vertAlign val="superscript"/>
        <sz val="8"/>
        <rFont val="Arial"/>
        <family val="2"/>
      </rPr>
      <t>(2)</t>
    </r>
  </si>
  <si>
    <r>
      <t xml:space="preserve">Maíz/girasol </t>
    </r>
    <r>
      <rPr>
        <vertAlign val="superscript"/>
        <sz val="8"/>
        <rFont val="Arial"/>
        <family val="2"/>
      </rPr>
      <t>(3)</t>
    </r>
  </si>
  <si>
    <r>
      <t xml:space="preserve">Leche industria/novillo gordo especial (exportación) </t>
    </r>
    <r>
      <rPr>
        <vertAlign val="superscript"/>
        <sz val="8"/>
        <rFont val="Arial"/>
        <family val="2"/>
      </rPr>
      <t>(4)</t>
    </r>
  </si>
  <si>
    <r>
      <t xml:space="preserve">Lana (I/II S/S) /novillo gordo especial (exportación) </t>
    </r>
    <r>
      <rPr>
        <vertAlign val="superscript"/>
        <sz val="8"/>
        <rFont val="Arial"/>
        <family val="2"/>
      </rPr>
      <t>(5)</t>
    </r>
  </si>
  <si>
    <r>
      <t xml:space="preserve">Arroz/novillo gordo </t>
    </r>
    <r>
      <rPr>
        <vertAlign val="superscript"/>
        <sz val="8"/>
        <rFont val="Arial"/>
        <family val="2"/>
      </rPr>
      <t>(6)</t>
    </r>
  </si>
  <si>
    <t>Precios de productos por año, según concepto (en $ corrientes).</t>
  </si>
  <si>
    <t>TÍTULO: Precios de productos por año, según concepto (en $ corrientes).</t>
  </si>
  <si>
    <t>FUENTE: Elaborado por MGAP-DIEA en base a información suministrada por firmas de plaza.</t>
  </si>
  <si>
    <t>Concepto</t>
  </si>
  <si>
    <t>PRODUCTOS PECUARIOS</t>
  </si>
  <si>
    <t>BOVINOS   (1)</t>
  </si>
  <si>
    <t xml:space="preserve">Novillos gordos especiales (exportación) </t>
  </si>
  <si>
    <t xml:space="preserve">Vacas especiales </t>
  </si>
  <si>
    <t>OVINOS   (1)</t>
  </si>
  <si>
    <t>Corderos</t>
  </si>
  <si>
    <t>Capones gordos</t>
  </si>
  <si>
    <t>PORCINOS</t>
  </si>
  <si>
    <t>Cerdos</t>
  </si>
  <si>
    <t>LANA VELLON  (2)</t>
  </si>
  <si>
    <t>Base I / II S/S</t>
  </si>
  <si>
    <t>LECHE  (precios/litro)</t>
  </si>
  <si>
    <t>Consumo o cuota</t>
  </si>
  <si>
    <t>Industria</t>
  </si>
  <si>
    <t>PRODUCTOS AGRICOLAS (precios/ton)</t>
  </si>
  <si>
    <t>Cebada cervecera</t>
  </si>
  <si>
    <t>PRODUCTOS DE GRANJA</t>
  </si>
  <si>
    <t>FRUTAS  (precios/kg)</t>
  </si>
  <si>
    <t xml:space="preserve">Manzana </t>
  </si>
  <si>
    <t xml:space="preserve">Naranja </t>
  </si>
  <si>
    <t>HORTALIZAS  (precios/kg)</t>
  </si>
  <si>
    <t xml:space="preserve">Cebolla </t>
  </si>
  <si>
    <t xml:space="preserve">Papa </t>
  </si>
  <si>
    <t xml:space="preserve">Tomate </t>
  </si>
  <si>
    <t>MAQUINARIA AGRICOLA</t>
  </si>
  <si>
    <t xml:space="preserve">INSUMOS </t>
  </si>
  <si>
    <t xml:space="preserve">COMBUSTIBLES </t>
  </si>
  <si>
    <t>FERTILIZANTES  (precios/ton)</t>
  </si>
  <si>
    <t>(1) Precios contado por kilo en pie, puesto en planta.</t>
  </si>
  <si>
    <t>(2) Precios promedios de zafra (octubre-marzo) por 10 kilos, en galpón de estancia, pago a 30 días. Se asigna el año de inicio de la zafra.</t>
  </si>
  <si>
    <t>(3) A partir de Marzo 2008, se derogó la fijación administrativa del precio de la leche cuota al productor, por parte del Poder Ejecutivo.</t>
  </si>
  <si>
    <t>TÍTULO: Precios de productos por año, según concepto (en US$ corrientes).</t>
  </si>
  <si>
    <t>FUENTE:  Elaborado por MGAP-DIEA en base a información suministrada por firmas de plaza.</t>
  </si>
  <si>
    <t>s/d (3)</t>
  </si>
  <si>
    <t>(1)Deflactados por el IPPN agropecuarios de INE (incluye ganadería, agricultura, silvicultura y caza).</t>
  </si>
  <si>
    <t>(3) Precios promedios de zafra (octubre-marzo) por 10 kilos, en galpón de estancia, pago a 30 días. Se asigna el año de inicio de la zafra.</t>
  </si>
  <si>
    <t>(4) A partir de Marzo 2008, se derogó la fijación administrativa del precio de la leche cuota al productor, por parte del Poder Ejecutivo.</t>
  </si>
  <si>
    <r>
      <t xml:space="preserve">s/d </t>
    </r>
    <r>
      <rPr>
        <vertAlign val="superscript"/>
        <sz val="8"/>
        <rFont val="Arial"/>
        <family val="2"/>
      </rPr>
      <t>(3)</t>
    </r>
  </si>
  <si>
    <r>
      <t xml:space="preserve">BOVINOS   </t>
    </r>
    <r>
      <rPr>
        <vertAlign val="superscript"/>
        <sz val="10"/>
        <rFont val="Arial"/>
        <family val="2"/>
      </rPr>
      <t>(1)</t>
    </r>
  </si>
  <si>
    <r>
      <t xml:space="preserve">OVINOS  </t>
    </r>
    <r>
      <rPr>
        <vertAlign val="superscript"/>
        <sz val="10"/>
        <rFont val="Arial"/>
        <family val="2"/>
      </rPr>
      <t xml:space="preserve"> (1)</t>
    </r>
  </si>
  <si>
    <r>
      <t xml:space="preserve">LANA VELLON 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</si>
  <si>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Arial"/>
        <family val="2"/>
      </rPr>
      <t xml:space="preserve"> Precios contado por kilo en pie, puesto en planta.</t>
    </r>
  </si>
  <si>
    <r>
      <t>(2)</t>
    </r>
    <r>
      <rPr>
        <sz val="8"/>
        <rFont val="Arial"/>
        <family val="2"/>
      </rPr>
      <t xml:space="preserve"> Precios promedios de zafra (octubre-marzo) por 10 kilos, en galpón de estancia, pago a 30 días. Se asigna el inicio de la zafra.</t>
    </r>
  </si>
  <si>
    <r>
      <t>(3)</t>
    </r>
    <r>
      <rPr>
        <sz val="8"/>
        <rFont val="Arial"/>
        <family val="2"/>
      </rPr>
      <t xml:space="preserve"> A partir de Marzo 2008, se derogó la fijación administrativa del precio de la leche cuota al productor, por parte del Poder Ejecutivo.</t>
    </r>
  </si>
  <si>
    <r>
      <t xml:space="preserve">BOVINOS   </t>
    </r>
    <r>
      <rPr>
        <vertAlign val="superscript"/>
        <sz val="10"/>
        <rFont val="Arial"/>
        <family val="2"/>
      </rPr>
      <t>(2)</t>
    </r>
  </si>
  <si>
    <r>
      <t xml:space="preserve">OVINOS  </t>
    </r>
    <r>
      <rPr>
        <vertAlign val="superscript"/>
        <sz val="10"/>
        <rFont val="Arial"/>
        <family val="2"/>
      </rPr>
      <t xml:space="preserve"> (2)</t>
    </r>
  </si>
  <si>
    <r>
      <t xml:space="preserve">LANA VELLON </t>
    </r>
    <r>
      <rPr>
        <vertAlign val="superscript"/>
        <sz val="10"/>
        <rFont val="Arial"/>
        <family val="2"/>
      </rPr>
      <t xml:space="preserve"> (3)</t>
    </r>
  </si>
  <si>
    <t>Precios de productos por año, según concepto (en US$ corrientes).</t>
  </si>
  <si>
    <t>6.1</t>
  </si>
  <si>
    <t>6.2</t>
  </si>
  <si>
    <t>6.3</t>
  </si>
  <si>
    <t>Precios de productos por año según concepto</t>
  </si>
  <si>
    <t>1.1.1</t>
  </si>
  <si>
    <t>1.1.2</t>
  </si>
  <si>
    <t>1.1.3</t>
  </si>
  <si>
    <t>1.2.1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</si>
  <si>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</si>
  <si>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</si>
  <si>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</si>
  <si>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</si>
  <si>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</si>
  <si>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</si>
  <si>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</si>
  <si>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</si>
  <si>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</si>
  <si>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</si>
  <si>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</si>
  <si>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1.6.3</t>
  </si>
  <si>
    <t>TITULO: Precio del cuero vacuno (en $ corrientes).</t>
  </si>
  <si>
    <t>FUENTE: Anuario de precios MGAP</t>
  </si>
  <si>
    <t>* Cueros al barrer, secos y sanos puestos en barraca en Montevideo</t>
  </si>
  <si>
    <t>Precio del cuero</t>
  </si>
  <si>
    <t>Fecha</t>
  </si>
  <si>
    <t>$/10 kg</t>
  </si>
  <si>
    <t>Precios del cuero vacuno (en $ corrientes).</t>
  </si>
  <si>
    <t>TITULO: Precios de lana vellón (en $ corrientes).</t>
  </si>
  <si>
    <t>Nota: Precios promedios de zafra (octubre-marzo) por 10 kilos, en galpón de estancia, pago a 30 días. Se asigna el año de inicio de la zafra.</t>
  </si>
  <si>
    <t>TITULO: Precios de lana vellón  (en US$ corrientes).</t>
  </si>
  <si>
    <t>Precios lana vellón (en $ corrientes).</t>
  </si>
  <si>
    <t>Precios lana vellón (en US$ corrientes).</t>
  </si>
  <si>
    <t>TITULO: Precios de leche (en $ corrientes).</t>
  </si>
  <si>
    <t>Notas: (1) Precios por litro</t>
  </si>
  <si>
    <t xml:space="preserve">           (2) A partir de Marzo 2008, se derogó la fijación administrativa del precio de la leche cuota al productor, por parte del Poder Ejecutivo.</t>
  </si>
  <si>
    <t>TITULO: Precios de leche  (en US$ corrientes).</t>
  </si>
  <si>
    <t>(2) Precios por litro</t>
  </si>
  <si>
    <r>
      <t xml:space="preserve">s/d </t>
    </r>
    <r>
      <rPr>
        <vertAlign val="superscript"/>
        <sz val="8"/>
        <rFont val="Arial"/>
        <family val="2"/>
      </rPr>
      <t>(2)</t>
    </r>
  </si>
  <si>
    <t>Precios leche (en $ corrientes).</t>
  </si>
  <si>
    <t>Precios leche (en US$ corrientes).</t>
  </si>
  <si>
    <t>TITULO: Precios de productos ovinos (en $ corrientes).</t>
  </si>
  <si>
    <t>TITULO: Precios de productos ovinos (en US$ corrientes).</t>
  </si>
  <si>
    <t>Precios de productos ovinos (en $ corrientes).</t>
  </si>
  <si>
    <t>Precios de productos ovinos (en US$ corrientes).</t>
  </si>
  <si>
    <t>TITULO: Precios de productos porcinos (en $ corrientes).</t>
  </si>
  <si>
    <t>TITULO: Precios de productos porcinos (en US$ corrientes).</t>
  </si>
  <si>
    <t>Precios de productos porcinos (en $ corrientes).</t>
  </si>
  <si>
    <t>Precios de productos porcinos (en US$ corrientes).</t>
  </si>
  <si>
    <t>Periodicidad</t>
  </si>
  <si>
    <t>Período</t>
  </si>
  <si>
    <t>Último dato disponible</t>
  </si>
  <si>
    <t>s/d</t>
  </si>
  <si>
    <t xml:space="preserve">s/d </t>
  </si>
  <si>
    <t xml:space="preserve">s/d  </t>
  </si>
  <si>
    <t>Última actualización: noviembre 2016</t>
  </si>
  <si>
    <t>Última actualización: febrero 2018</t>
  </si>
  <si>
    <t>Úitima actualización: febrero 2018</t>
  </si>
  <si>
    <r>
      <t>TITULO: Precios de productos bovinos (en $ constantes de 2016)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.</t>
    </r>
  </si>
  <si>
    <r>
      <t>TITULO: Precios de lana vellon (en $ constantes de 2016)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.</t>
    </r>
  </si>
  <si>
    <r>
      <t>TITULO: Precios de leche (en $ constantes de 2016)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.</t>
    </r>
  </si>
  <si>
    <r>
      <t>TITULO: Precios de productos ovinos (en $ constantes de 2016)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.</t>
    </r>
  </si>
  <si>
    <r>
      <t>TITULO: Precios de productos porcinos (en $ constantes de 2016)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.</t>
    </r>
  </si>
  <si>
    <t>TITULO: Precio de Arroz (en $ constantes de 2016)(1).</t>
  </si>
  <si>
    <t>TITULO: Precio de Cebada Cervecera (en $ constantes de 2016)(1).</t>
  </si>
  <si>
    <t>TITULO: Precio de Cebolla  (en $ constantes de 2016)(1).</t>
  </si>
  <si>
    <t>TITULO: Precio del Girasol  (en $ constantes de 2016)(1).</t>
  </si>
  <si>
    <r>
      <t>TITULO: Precios de productos agrícolas - MAÍZ (en $ constantes de 2016)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.</t>
    </r>
  </si>
  <si>
    <t>TITULO: Precio de manzana red deliciosa (en $ constantes de 2016)(1).</t>
  </si>
  <si>
    <t>TITULO: Precio de naranja (en $ constantes de 2016)(1).</t>
  </si>
  <si>
    <t>TITULO: Precio de la Papa (en $ constantes de 2016)(1).</t>
  </si>
  <si>
    <t>TITULO:  Precio de la Soja  (en $ constantes de 2016)(1).</t>
  </si>
  <si>
    <t>TITULO: Precio de sorgo granífero Sorgo Granífero (en $ constantes de 2016)(1).</t>
  </si>
  <si>
    <t>TITULO: Precio del Trigo (en $ constantes de 2016)(1).</t>
  </si>
  <si>
    <r>
      <t>TITULO: Precios de Maquinaria Agrícola  (en $ constantes de 2016)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.</t>
    </r>
  </si>
  <si>
    <r>
      <t>TITULO: Precios de Insumos  (en $ constantes de 2016)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>.</t>
    </r>
  </si>
  <si>
    <r>
      <t xml:space="preserve">TÍTULO: Precios de productos por año, según concepto (en $ constantes de 2016) </t>
    </r>
    <r>
      <rPr>
        <b/>
        <vertAlign val="superscript"/>
        <sz val="8"/>
        <rFont val="Arial"/>
        <family val="2"/>
      </rPr>
      <t>(1)</t>
    </r>
  </si>
  <si>
    <t>Precios de productos bovinos (en $ constantes de 2016)</t>
  </si>
  <si>
    <t>Precios lana vellón (en $ constantes de 2016)</t>
  </si>
  <si>
    <t>Precios leche (en $ constantes de 2016)</t>
  </si>
  <si>
    <t>Precios de productos ovinos (en $ constantes de 2016)</t>
  </si>
  <si>
    <t>Precios de productos porcinos (en $ constantes de 2016)</t>
  </si>
  <si>
    <t>Precio de Arroz (en $ constantes de 2016)</t>
  </si>
  <si>
    <t>Precio de Cebada (en $ constantes de 2016)</t>
  </si>
  <si>
    <t>Precio de Girasol (en $ constantes de 2016)</t>
  </si>
  <si>
    <t>Precio de Maíz (en $ constantes de 2016)</t>
  </si>
  <si>
    <t>Precio de Manzana (en $ constantes de 2016)</t>
  </si>
  <si>
    <t>Precio de Naranja (en $ constantes de 2016)</t>
  </si>
  <si>
    <t>Precio de Papa (en $ constantes de 2016)</t>
  </si>
  <si>
    <t>Precio de Soja (en $ constantes de 2016)</t>
  </si>
  <si>
    <t>Precio de Sorgo (en $ constantes de 2016)</t>
  </si>
  <si>
    <t>Precio de Trigo (en $ constantes de 2016)</t>
  </si>
  <si>
    <t>Precio de Insumos (en $ constantes de 2016)</t>
  </si>
  <si>
    <t>Precio de Maquinaria (en $ constantes de 2016)</t>
  </si>
  <si>
    <t>Precios de productos por año, según concepto (en $ constantes de 2016).</t>
  </si>
  <si>
    <t>Precio de Cebolla (en $ constantes de 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</si>
</sst>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#,##0.0"/>
    <numFmt numFmtId="166" formatCode="0.0"/>
    <numFmt numFmtId="167" formatCode="0.00_)"/>
    <numFmt numFmtId="168" formatCode="0.0000000"/>
    <numFmt numFmtId="169" formatCode="_ * #,##0.0_ ;_ * \-#,##0.0_ ;_ * &quot;-&quot;??_ ;_ @_ "/>
    <numFmt numFmtId="170" formatCode="_ * #,##0_ ;_ * \-#,##0_ ;_ * &quot;-&quot;??_ ;_ @_ "/>
    <numFmt numFmtId="171" formatCode="0.00000000000000"/>
    <numFmt numFmtId="172" formatCode="#,##0.0_);\(#,##0.0\)"/>
    <numFmt numFmtId="173" formatCode="#,##0.000_);\(#,##0.000\)"/>
    <numFmt numFmtId="174" formatCode="_ * #,##0.000_ ;_ * \-#,##0.000_ ;_ * &quot;-&quot;??_ ;_ @_ "/>
  </numFmts>
  <fonts count="3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8"/>
      <name val="Courier"/>
      <family val="3"/>
    </font>
    <font>
      <sz val="8"/>
      <color indexed="53"/>
      <name val="Arial"/>
      <family val="2"/>
    </font>
    <font>
      <sz val="8"/>
      <name val="Arial"/>
      <family val="2"/>
    </font>
    <font>
      <sz val="8"/>
      <color indexed="9"/>
      <name val="Verdana"/>
      <family val="2"/>
    </font>
    <font>
      <sz val="8"/>
      <color indexed="56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u/>
      <sz val="9"/>
      <color indexed="12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2" fillId="22" borderId="0" applyNumberFormat="0" applyBorder="0" applyAlignment="0" applyProtection="0"/>
    <xf numFmtId="0" fontId="26" fillId="0" borderId="0"/>
    <xf numFmtId="0" fontId="1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</cellStyleXfs>
  <cellXfs count="207">
    <xf numFmtId="0" fontId="0" fillId="0" borderId="0" xfId="0"/>
    <xf numFmtId="0" fontId="21" fillId="24" borderId="0" xfId="0" applyFont="1" applyFill="1"/>
    <xf numFmtId="3" fontId="20" fillId="24" borderId="0" xfId="0" applyNumberFormat="1" applyFont="1" applyFill="1" applyAlignment="1">
      <alignment horizontal="center"/>
    </xf>
    <xf numFmtId="0" fontId="20" fillId="24" borderId="0" xfId="0" applyFont="1" applyFill="1"/>
    <xf numFmtId="0" fontId="22" fillId="25" borderId="0" xfId="0" applyFont="1" applyFill="1"/>
    <xf numFmtId="0" fontId="20" fillId="25" borderId="0" xfId="0" applyFont="1" applyFill="1"/>
    <xf numFmtId="0" fontId="21" fillId="25" borderId="0" xfId="0" applyFont="1" applyFill="1"/>
    <xf numFmtId="3" fontId="20" fillId="25" borderId="0" xfId="0" applyNumberFormat="1" applyFont="1" applyFill="1" applyAlignment="1">
      <alignment horizontal="center"/>
    </xf>
    <xf numFmtId="0" fontId="21" fillId="24" borderId="0" xfId="0" applyFont="1" applyFill="1" applyAlignment="1">
      <alignment vertical="center"/>
    </xf>
    <xf numFmtId="0" fontId="21" fillId="24" borderId="9" xfId="0" applyNumberFormat="1" applyFont="1" applyFill="1" applyBorder="1" applyAlignment="1">
      <alignment horizontal="center" vertical="center" wrapText="1"/>
    </xf>
    <xf numFmtId="0" fontId="21" fillId="24" borderId="0" xfId="0" applyNumberFormat="1" applyFont="1" applyFill="1" applyAlignment="1">
      <alignment horizontal="center" vertical="center" wrapText="1"/>
    </xf>
    <xf numFmtId="1" fontId="20" fillId="25" borderId="0" xfId="0" applyNumberFormat="1" applyFont="1" applyFill="1" applyAlignment="1">
      <alignment horizontal="left"/>
    </xf>
    <xf numFmtId="2" fontId="20" fillId="25" borderId="9" xfId="0" applyNumberFormat="1" applyFont="1" applyFill="1" applyBorder="1" applyAlignment="1">
      <alignment horizontal="center"/>
    </xf>
    <xf numFmtId="2" fontId="20" fillId="25" borderId="0" xfId="0" applyNumberFormat="1" applyFont="1" applyFill="1" applyAlignment="1">
      <alignment horizontal="center"/>
    </xf>
    <xf numFmtId="2" fontId="20" fillId="25" borderId="0" xfId="0" applyNumberFormat="1" applyFont="1" applyFill="1" applyBorder="1" applyAlignment="1">
      <alignment horizontal="center"/>
    </xf>
    <xf numFmtId="0" fontId="20" fillId="25" borderId="9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4" fontId="20" fillId="25" borderId="9" xfId="0" applyNumberFormat="1" applyFont="1" applyFill="1" applyBorder="1" applyAlignment="1">
      <alignment horizontal="center"/>
    </xf>
    <xf numFmtId="4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 horizontal="left"/>
    </xf>
    <xf numFmtId="0" fontId="21" fillId="24" borderId="0" xfId="0" applyFont="1" applyFill="1" applyAlignment="1">
      <alignment horizontal="center" vertical="center"/>
    </xf>
    <xf numFmtId="166" fontId="20" fillId="25" borderId="9" xfId="0" applyNumberFormat="1" applyFont="1" applyFill="1" applyBorder="1" applyAlignment="1">
      <alignment horizontal="center"/>
    </xf>
    <xf numFmtId="1" fontId="20" fillId="25" borderId="0" xfId="0" applyNumberFormat="1" applyFont="1" applyFill="1" applyAlignment="1">
      <alignment horizontal="center"/>
    </xf>
    <xf numFmtId="166" fontId="20" fillId="25" borderId="0" xfId="0" applyNumberFormat="1" applyFont="1" applyFill="1"/>
    <xf numFmtId="0" fontId="21" fillId="24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/>
    </xf>
    <xf numFmtId="3" fontId="20" fillId="25" borderId="10" xfId="0" applyNumberFormat="1" applyFont="1" applyFill="1" applyBorder="1" applyAlignment="1">
      <alignment horizontal="center"/>
    </xf>
    <xf numFmtId="3" fontId="20" fillId="25" borderId="0" xfId="0" applyNumberFormat="1" applyFont="1" applyFill="1"/>
    <xf numFmtId="0" fontId="20" fillId="25" borderId="0" xfId="0" applyFont="1" applyFill="1" applyAlignment="1">
      <alignment horizontal="right"/>
    </xf>
    <xf numFmtId="3" fontId="20" fillId="25" borderId="0" xfId="0" applyNumberFormat="1" applyFont="1" applyFill="1" applyBorder="1"/>
    <xf numFmtId="3" fontId="20" fillId="25" borderId="0" xfId="0" applyNumberFormat="1" applyFont="1" applyFill="1" applyBorder="1" applyAlignment="1">
      <alignment horizontal="right"/>
    </xf>
    <xf numFmtId="3" fontId="20" fillId="25" borderId="0" xfId="0" applyNumberFormat="1" applyFont="1" applyFill="1" applyAlignment="1">
      <alignment horizontal="right"/>
    </xf>
    <xf numFmtId="0" fontId="20" fillId="25" borderId="0" xfId="0" applyFont="1" applyFill="1" applyBorder="1"/>
    <xf numFmtId="0" fontId="20" fillId="25" borderId="11" xfId="0" applyFont="1" applyFill="1" applyBorder="1" applyAlignment="1">
      <alignment horizontal="center"/>
    </xf>
    <xf numFmtId="1" fontId="20" fillId="25" borderId="0" xfId="0" applyNumberFormat="1" applyFont="1" applyFill="1"/>
    <xf numFmtId="4" fontId="20" fillId="25" borderId="10" xfId="0" applyNumberFormat="1" applyFont="1" applyFill="1" applyBorder="1" applyAlignment="1">
      <alignment horizontal="center"/>
    </xf>
    <xf numFmtId="0" fontId="22" fillId="24" borderId="0" xfId="0" applyFont="1" applyFill="1"/>
    <xf numFmtId="1" fontId="20" fillId="25" borderId="10" xfId="0" applyNumberFormat="1" applyFont="1" applyFill="1" applyBorder="1" applyAlignment="1">
      <alignment horizontal="center"/>
    </xf>
    <xf numFmtId="166" fontId="20" fillId="25" borderId="0" xfId="0" applyNumberFormat="1" applyFont="1" applyFill="1" applyBorder="1"/>
    <xf numFmtId="165" fontId="20" fillId="25" borderId="10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/>
    </xf>
    <xf numFmtId="3" fontId="21" fillId="26" borderId="13" xfId="0" applyNumberFormat="1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1" fillId="24" borderId="11" xfId="0" applyNumberFormat="1" applyFont="1" applyFill="1" applyBorder="1" applyAlignment="1">
      <alignment horizontal="center"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3" fontId="20" fillId="25" borderId="11" xfId="0" applyNumberFormat="1" applyFont="1" applyFill="1" applyBorder="1" applyAlignment="1">
      <alignment horizontal="center"/>
    </xf>
    <xf numFmtId="3" fontId="20" fillId="25" borderId="9" xfId="0" applyNumberFormat="1" applyFont="1" applyFill="1" applyBorder="1" applyAlignment="1">
      <alignment horizontal="center"/>
    </xf>
    <xf numFmtId="3" fontId="20" fillId="25" borderId="14" xfId="0" applyNumberFormat="1" applyFont="1" applyFill="1" applyBorder="1" applyAlignment="1">
      <alignment horizontal="center"/>
    </xf>
    <xf numFmtId="0" fontId="20" fillId="25" borderId="14" xfId="0" applyFont="1" applyFill="1" applyBorder="1"/>
    <xf numFmtId="0" fontId="21" fillId="27" borderId="0" xfId="0" applyFont="1" applyFill="1"/>
    <xf numFmtId="0" fontId="20" fillId="27" borderId="0" xfId="0" applyFont="1" applyFill="1"/>
    <xf numFmtId="0" fontId="21" fillId="27" borderId="15" xfId="0" applyFont="1" applyFill="1" applyBorder="1"/>
    <xf numFmtId="0" fontId="21" fillId="27" borderId="15" xfId="0" applyFont="1" applyFill="1" applyBorder="1" applyAlignment="1">
      <alignment horizontal="right"/>
    </xf>
    <xf numFmtId="2" fontId="20" fillId="25" borderId="15" xfId="0" applyNumberFormat="1" applyFont="1" applyFill="1" applyBorder="1"/>
    <xf numFmtId="2" fontId="20" fillId="25" borderId="15" xfId="0" applyNumberFormat="1" applyFont="1" applyFill="1" applyBorder="1" applyAlignment="1">
      <alignment horizontal="right"/>
    </xf>
    <xf numFmtId="0" fontId="20" fillId="0" borderId="0" xfId="0" applyFont="1" applyFill="1"/>
    <xf numFmtId="2" fontId="20" fillId="25" borderId="16" xfId="0" applyNumberFormat="1" applyFont="1" applyFill="1" applyBorder="1"/>
    <xf numFmtId="166" fontId="20" fillId="25" borderId="15" xfId="0" applyNumberFormat="1" applyFont="1" applyFill="1" applyBorder="1"/>
    <xf numFmtId="166" fontId="20" fillId="25" borderId="15" xfId="0" applyNumberFormat="1" applyFont="1" applyFill="1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0" fillId="25" borderId="0" xfId="0" applyFont="1" applyFill="1" applyBorder="1" applyAlignment="1">
      <alignment horizontal="left"/>
    </xf>
    <xf numFmtId="0" fontId="21" fillId="28" borderId="0" xfId="36" applyFont="1" applyFill="1"/>
    <xf numFmtId="3" fontId="20" fillId="28" borderId="0" xfId="36" applyNumberFormat="1" applyFont="1" applyFill="1" applyAlignment="1">
      <alignment horizontal="center"/>
    </xf>
    <xf numFmtId="0" fontId="20" fillId="28" borderId="0" xfId="36" applyFont="1" applyFill="1"/>
    <xf numFmtId="0" fontId="22" fillId="28" borderId="0" xfId="36" applyFont="1" applyFill="1"/>
    <xf numFmtId="0" fontId="20" fillId="25" borderId="0" xfId="36" applyFont="1" applyFill="1"/>
    <xf numFmtId="0" fontId="21" fillId="25" borderId="0" xfId="36" applyFont="1" applyFill="1"/>
    <xf numFmtId="3" fontId="20" fillId="25" borderId="0" xfId="36" applyNumberFormat="1" applyFont="1" applyFill="1" applyAlignment="1">
      <alignment horizontal="center"/>
    </xf>
    <xf numFmtId="0" fontId="20" fillId="0" borderId="0" xfId="36" applyFont="1"/>
    <xf numFmtId="0" fontId="27" fillId="0" borderId="0" xfId="36" applyFont="1"/>
    <xf numFmtId="0" fontId="27" fillId="0" borderId="0" xfId="36" applyFont="1" applyAlignment="1">
      <alignment horizontal="left"/>
    </xf>
    <xf numFmtId="0" fontId="21" fillId="28" borderId="17" xfId="36" applyFont="1" applyFill="1" applyBorder="1" applyAlignment="1" applyProtection="1">
      <alignment horizontal="left"/>
    </xf>
    <xf numFmtId="0" fontId="21" fillId="28" borderId="17" xfId="36" applyFont="1" applyFill="1" applyBorder="1"/>
    <xf numFmtId="0" fontId="21" fillId="28" borderId="17" xfId="36" applyFont="1" applyFill="1" applyBorder="1" applyAlignment="1" applyProtection="1">
      <alignment horizontal="center"/>
    </xf>
    <xf numFmtId="0" fontId="20" fillId="0" borderId="0" xfId="36" applyFont="1" applyAlignment="1"/>
    <xf numFmtId="37" fontId="20" fillId="0" borderId="0" xfId="36" applyNumberFormat="1" applyFont="1" applyAlignment="1" applyProtection="1">
      <alignment horizontal="left"/>
    </xf>
    <xf numFmtId="37" fontId="20" fillId="0" borderId="0" xfId="36" applyNumberFormat="1" applyFont="1" applyProtection="1"/>
    <xf numFmtId="167" fontId="20" fillId="0" borderId="0" xfId="36" applyNumberFormat="1" applyFont="1" applyAlignment="1" applyProtection="1">
      <alignment horizontal="center"/>
    </xf>
    <xf numFmtId="2" fontId="20" fillId="0" borderId="0" xfId="36" applyNumberFormat="1" applyFont="1" applyAlignment="1">
      <alignment horizontal="center"/>
    </xf>
    <xf numFmtId="0" fontId="20" fillId="0" borderId="0" xfId="36" applyFont="1" applyAlignment="1">
      <alignment horizontal="center"/>
    </xf>
    <xf numFmtId="37" fontId="20" fillId="0" borderId="0" xfId="36" applyNumberFormat="1" applyFont="1" applyAlignment="1" applyProtection="1">
      <alignment horizontal="center"/>
    </xf>
    <xf numFmtId="0" fontId="20" fillId="0" borderId="0" xfId="36" applyFont="1" applyAlignment="1" applyProtection="1">
      <alignment horizontal="left"/>
    </xf>
    <xf numFmtId="0" fontId="20" fillId="0" borderId="18" xfId="36" applyFont="1" applyBorder="1" applyAlignment="1" applyProtection="1">
      <alignment horizontal="left"/>
    </xf>
    <xf numFmtId="0" fontId="20" fillId="0" borderId="18" xfId="36" applyFont="1" applyBorder="1"/>
    <xf numFmtId="167" fontId="20" fillId="0" borderId="18" xfId="36" applyNumberFormat="1" applyFont="1" applyBorder="1" applyAlignment="1" applyProtection="1">
      <alignment horizontal="center"/>
    </xf>
    <xf numFmtId="2" fontId="20" fillId="0" borderId="18" xfId="36" applyNumberFormat="1" applyFont="1" applyBorder="1" applyAlignment="1">
      <alignment horizontal="center"/>
    </xf>
    <xf numFmtId="0" fontId="20" fillId="0" borderId="18" xfId="36" applyFont="1" applyBorder="1" applyAlignment="1">
      <alignment horizontal="center"/>
    </xf>
    <xf numFmtId="168" fontId="27" fillId="0" borderId="0" xfId="36" applyNumberFormat="1" applyFont="1"/>
    <xf numFmtId="171" fontId="20" fillId="0" borderId="0" xfId="36" applyNumberFormat="1" applyFont="1"/>
    <xf numFmtId="0" fontId="21" fillId="28" borderId="0" xfId="0" applyFont="1" applyFill="1" applyBorder="1"/>
    <xf numFmtId="0" fontId="20" fillId="28" borderId="0" xfId="0" applyFont="1" applyFill="1" applyBorder="1"/>
    <xf numFmtId="0" fontId="20" fillId="28" borderId="0" xfId="0" applyFont="1" applyFill="1" applyBorder="1" applyAlignment="1">
      <alignment horizontal="center"/>
    </xf>
    <xf numFmtId="0" fontId="20" fillId="28" borderId="0" xfId="0" applyFont="1" applyFill="1"/>
    <xf numFmtId="0" fontId="21" fillId="28" borderId="0" xfId="0" applyFont="1" applyFill="1" applyAlignment="1">
      <alignment horizontal="center"/>
    </xf>
    <xf numFmtId="0" fontId="21" fillId="25" borderId="0" xfId="0" applyFont="1" applyFill="1" applyBorder="1"/>
    <xf numFmtId="0" fontId="21" fillId="25" borderId="0" xfId="0" applyFont="1" applyFill="1" applyBorder="1" applyAlignment="1">
      <alignment horizontal="center"/>
    </xf>
    <xf numFmtId="0" fontId="21" fillId="28" borderId="17" xfId="0" applyFont="1" applyFill="1" applyBorder="1" applyAlignment="1">
      <alignment horizontal="left"/>
    </xf>
    <xf numFmtId="0" fontId="21" fillId="28" borderId="19" xfId="0" applyFont="1" applyFill="1" applyBorder="1" applyAlignment="1">
      <alignment horizontal="center"/>
    </xf>
    <xf numFmtId="0" fontId="21" fillId="25" borderId="0" xfId="0" applyFont="1" applyFill="1" applyBorder="1" applyAlignment="1" applyProtection="1">
      <alignment horizontal="left"/>
    </xf>
    <xf numFmtId="0" fontId="21" fillId="25" borderId="15" xfId="0" applyFont="1" applyFill="1" applyBorder="1" applyAlignment="1" applyProtection="1">
      <alignment horizontal="left"/>
    </xf>
    <xf numFmtId="4" fontId="20" fillId="25" borderId="15" xfId="0" applyNumberFormat="1" applyFont="1" applyFill="1" applyBorder="1"/>
    <xf numFmtId="165" fontId="20" fillId="25" borderId="15" xfId="0" applyNumberFormat="1" applyFont="1" applyFill="1" applyBorder="1" applyAlignment="1">
      <alignment horizontal="right"/>
    </xf>
    <xf numFmtId="0" fontId="20" fillId="25" borderId="15" xfId="0" applyFont="1" applyFill="1" applyBorder="1"/>
    <xf numFmtId="0" fontId="20" fillId="25" borderId="15" xfId="0" applyFont="1" applyFill="1" applyBorder="1" applyAlignment="1">
      <alignment horizontal="right"/>
    </xf>
    <xf numFmtId="0" fontId="20" fillId="25" borderId="0" xfId="0" applyFont="1" applyFill="1" applyBorder="1" applyAlignment="1" applyProtection="1">
      <alignment horizontal="left"/>
    </xf>
    <xf numFmtId="165" fontId="20" fillId="25" borderId="15" xfId="0" applyNumberFormat="1" applyFont="1" applyFill="1" applyBorder="1" applyAlignment="1">
      <alignment horizontal="center"/>
    </xf>
    <xf numFmtId="3" fontId="20" fillId="25" borderId="15" xfId="0" applyNumberFormat="1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4" fontId="20" fillId="25" borderId="15" xfId="0" applyNumberFormat="1" applyFont="1" applyFill="1" applyBorder="1" applyAlignment="1">
      <alignment horizontal="center"/>
    </xf>
    <xf numFmtId="2" fontId="20" fillId="25" borderId="15" xfId="0" applyNumberFormat="1" applyFont="1" applyFill="1" applyBorder="1" applyAlignment="1">
      <alignment horizontal="center"/>
    </xf>
    <xf numFmtId="0" fontId="20" fillId="25" borderId="15" xfId="0" applyFont="1" applyFill="1" applyBorder="1" applyAlignment="1" applyProtection="1">
      <alignment horizontal="center"/>
    </xf>
    <xf numFmtId="0" fontId="20" fillId="25" borderId="18" xfId="0" applyFont="1" applyFill="1" applyBorder="1" applyAlignment="1" applyProtection="1">
      <alignment horizontal="left"/>
    </xf>
    <xf numFmtId="0" fontId="20" fillId="25" borderId="20" xfId="0" applyFont="1" applyFill="1" applyBorder="1" applyAlignment="1" applyProtection="1">
      <alignment horizontal="center"/>
    </xf>
    <xf numFmtId="3" fontId="20" fillId="25" borderId="20" xfId="0" applyNumberFormat="1" applyFont="1" applyFill="1" applyBorder="1" applyAlignment="1">
      <alignment horizontal="center"/>
    </xf>
    <xf numFmtId="170" fontId="20" fillId="25" borderId="20" xfId="33" applyNumberFormat="1" applyFont="1" applyFill="1" applyBorder="1" applyAlignment="1">
      <alignment horizontal="center"/>
    </xf>
    <xf numFmtId="4" fontId="20" fillId="25" borderId="0" xfId="0" applyNumberFormat="1" applyFont="1" applyFill="1" applyBorder="1"/>
    <xf numFmtId="165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Border="1" applyAlignment="1">
      <alignment horizontal="right"/>
    </xf>
    <xf numFmtId="174" fontId="20" fillId="25" borderId="0" xfId="0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right"/>
    </xf>
    <xf numFmtId="165" fontId="20" fillId="25" borderId="0" xfId="0" applyNumberFormat="1" applyFont="1" applyFill="1" applyBorder="1"/>
    <xf numFmtId="165" fontId="20" fillId="25" borderId="0" xfId="0" applyNumberFormat="1" applyFont="1" applyFill="1" applyBorder="1" applyAlignment="1">
      <alignment horizontal="right"/>
    </xf>
    <xf numFmtId="2" fontId="20" fillId="25" borderId="0" xfId="0" applyNumberFormat="1" applyFont="1" applyFill="1" applyBorder="1"/>
    <xf numFmtId="172" fontId="20" fillId="25" borderId="0" xfId="0" applyNumberFormat="1" applyFont="1" applyFill="1" applyBorder="1"/>
    <xf numFmtId="166" fontId="20" fillId="25" borderId="0" xfId="0" applyNumberFormat="1" applyFont="1" applyFill="1" applyBorder="1" applyAlignment="1">
      <alignment horizontal="right"/>
    </xf>
    <xf numFmtId="37" fontId="20" fillId="25" borderId="0" xfId="0" applyNumberFormat="1" applyFont="1" applyFill="1" applyBorder="1"/>
    <xf numFmtId="37" fontId="20" fillId="25" borderId="0" xfId="0" applyNumberFormat="1" applyFont="1" applyFill="1" applyBorder="1" applyAlignment="1">
      <alignment horizontal="right"/>
    </xf>
    <xf numFmtId="1" fontId="20" fillId="25" borderId="0" xfId="0" applyNumberFormat="1" applyFont="1" applyFill="1" applyBorder="1"/>
    <xf numFmtId="1" fontId="20" fillId="25" borderId="0" xfId="0" applyNumberFormat="1" applyFont="1" applyFill="1" applyBorder="1" applyAlignment="1">
      <alignment horizontal="right"/>
    </xf>
    <xf numFmtId="169" fontId="20" fillId="25" borderId="0" xfId="33" applyNumberFormat="1" applyFont="1" applyFill="1" applyBorder="1"/>
    <xf numFmtId="2" fontId="20" fillId="25" borderId="0" xfId="0" applyNumberFormat="1" applyFont="1" applyFill="1" applyBorder="1" applyAlignment="1" applyProtection="1">
      <alignment horizontal="left"/>
    </xf>
    <xf numFmtId="166" fontId="20" fillId="25" borderId="0" xfId="0" applyNumberFormat="1" applyFont="1" applyFill="1" applyBorder="1" applyAlignment="1"/>
    <xf numFmtId="0" fontId="24" fillId="25" borderId="0" xfId="0" applyFont="1" applyFill="1" applyBorder="1" applyAlignment="1" applyProtection="1">
      <alignment horizontal="left"/>
    </xf>
    <xf numFmtId="0" fontId="24" fillId="25" borderId="0" xfId="0" applyFont="1" applyFill="1" applyBorder="1"/>
    <xf numFmtId="0" fontId="21" fillId="25" borderId="0" xfId="0" applyFont="1" applyFill="1" applyAlignment="1">
      <alignment horizontal="center"/>
    </xf>
    <xf numFmtId="0" fontId="21" fillId="28" borderId="0" xfId="0" applyFont="1" applyFill="1"/>
    <xf numFmtId="39" fontId="20" fillId="25" borderId="0" xfId="0" applyNumberFormat="1" applyFont="1" applyFill="1" applyProtection="1"/>
    <xf numFmtId="2" fontId="20" fillId="25" borderId="0" xfId="0" applyNumberFormat="1" applyFont="1" applyFill="1"/>
    <xf numFmtId="0" fontId="20" fillId="25" borderId="0" xfId="0" applyFont="1" applyFill="1" applyAlignment="1" applyProtection="1">
      <alignment horizontal="left"/>
    </xf>
    <xf numFmtId="0" fontId="21" fillId="25" borderId="21" xfId="0" applyFont="1" applyFill="1" applyBorder="1" applyAlignment="1" applyProtection="1">
      <alignment horizontal="left"/>
    </xf>
    <xf numFmtId="37" fontId="20" fillId="25" borderId="22" xfId="0" applyNumberFormat="1" applyFont="1" applyFill="1" applyBorder="1" applyAlignment="1" applyProtection="1">
      <alignment horizontal="center"/>
    </xf>
    <xf numFmtId="0" fontId="20" fillId="25" borderId="22" xfId="0" applyFont="1" applyFill="1" applyBorder="1" applyAlignment="1">
      <alignment horizontal="center"/>
    </xf>
    <xf numFmtId="1" fontId="20" fillId="25" borderId="22" xfId="0" applyNumberFormat="1" applyFont="1" applyFill="1" applyBorder="1" applyAlignment="1">
      <alignment horizontal="center"/>
    </xf>
    <xf numFmtId="0" fontId="13" fillId="25" borderId="0" xfId="0" applyFont="1" applyFill="1"/>
    <xf numFmtId="0" fontId="20" fillId="25" borderId="23" xfId="0" applyFont="1" applyFill="1" applyBorder="1" applyAlignment="1" applyProtection="1">
      <alignment horizontal="left"/>
    </xf>
    <xf numFmtId="37" fontId="20" fillId="25" borderId="15" xfId="0" applyNumberFormat="1" applyFont="1" applyFill="1" applyBorder="1" applyAlignment="1" applyProtection="1">
      <alignment horizontal="center"/>
    </xf>
    <xf numFmtId="1" fontId="20" fillId="25" borderId="15" xfId="0" applyNumberFormat="1" applyFont="1" applyFill="1" applyBorder="1" applyAlignment="1">
      <alignment horizontal="center"/>
    </xf>
    <xf numFmtId="39" fontId="20" fillId="25" borderId="15" xfId="0" applyNumberFormat="1" applyFont="1" applyFill="1" applyBorder="1" applyAlignment="1" applyProtection="1">
      <alignment horizontal="center"/>
    </xf>
    <xf numFmtId="39" fontId="20" fillId="25" borderId="15" xfId="0" applyNumberFormat="1" applyFont="1" applyFill="1" applyBorder="1" applyAlignment="1">
      <alignment horizontal="center"/>
    </xf>
    <xf numFmtId="0" fontId="21" fillId="25" borderId="23" xfId="0" applyFont="1" applyFill="1" applyBorder="1" applyAlignment="1" applyProtection="1">
      <alignment horizontal="left"/>
    </xf>
    <xf numFmtId="37" fontId="20" fillId="25" borderId="15" xfId="0" applyNumberFormat="1" applyFont="1" applyFill="1" applyBorder="1" applyAlignment="1">
      <alignment horizontal="center"/>
    </xf>
    <xf numFmtId="3" fontId="20" fillId="25" borderId="15" xfId="0" applyNumberFormat="1" applyFont="1" applyFill="1" applyBorder="1" applyAlignment="1" applyProtection="1">
      <alignment horizontal="center"/>
    </xf>
    <xf numFmtId="4" fontId="20" fillId="25" borderId="15" xfId="0" applyNumberFormat="1" applyFont="1" applyFill="1" applyBorder="1" applyAlignment="1" applyProtection="1">
      <alignment horizontal="center"/>
    </xf>
    <xf numFmtId="0" fontId="20" fillId="25" borderId="24" xfId="0" applyFont="1" applyFill="1" applyBorder="1" applyAlignment="1" applyProtection="1">
      <alignment horizontal="left"/>
    </xf>
    <xf numFmtId="39" fontId="20" fillId="25" borderId="20" xfId="0" applyNumberFormat="1" applyFont="1" applyFill="1" applyBorder="1" applyAlignment="1" applyProtection="1">
      <alignment horizontal="center"/>
    </xf>
    <xf numFmtId="0" fontId="20" fillId="25" borderId="20" xfId="0" applyFont="1" applyFill="1" applyBorder="1" applyAlignment="1">
      <alignment horizontal="center"/>
    </xf>
    <xf numFmtId="4" fontId="20" fillId="25" borderId="20" xfId="0" applyNumberFormat="1" applyFont="1" applyFill="1" applyBorder="1" applyAlignment="1" applyProtection="1">
      <alignment horizontal="center"/>
    </xf>
    <xf numFmtId="4" fontId="20" fillId="25" borderId="20" xfId="0" applyNumberFormat="1" applyFont="1" applyFill="1" applyBorder="1" applyAlignment="1">
      <alignment horizontal="center"/>
    </xf>
    <xf numFmtId="0" fontId="24" fillId="25" borderId="0" xfId="0" applyFont="1" applyFill="1" applyAlignment="1" applyProtection="1">
      <alignment horizontal="left"/>
    </xf>
    <xf numFmtId="0" fontId="21" fillId="25" borderId="0" xfId="0" applyFont="1" applyFill="1" applyBorder="1" applyAlignment="1" applyProtection="1">
      <alignment horizontal="right"/>
    </xf>
    <xf numFmtId="0" fontId="21" fillId="25" borderId="0" xfId="0" applyFont="1" applyFill="1" applyAlignment="1" applyProtection="1">
      <alignment horizontal="left"/>
    </xf>
    <xf numFmtId="37" fontId="20" fillId="25" borderId="0" xfId="0" applyNumberFormat="1" applyFont="1" applyFill="1" applyProtection="1"/>
    <xf numFmtId="170" fontId="20" fillId="25" borderId="0" xfId="33" applyNumberFormat="1" applyFont="1" applyFill="1"/>
    <xf numFmtId="172" fontId="20" fillId="25" borderId="0" xfId="0" applyNumberFormat="1" applyFont="1" applyFill="1" applyProtection="1"/>
    <xf numFmtId="0" fontId="28" fillId="25" borderId="0" xfId="0" applyFont="1" applyFill="1"/>
    <xf numFmtId="172" fontId="20" fillId="25" borderId="0" xfId="0" applyNumberFormat="1" applyFont="1" applyFill="1" applyBorder="1" applyProtection="1"/>
    <xf numFmtId="173" fontId="20" fillId="25" borderId="0" xfId="0" applyNumberFormat="1" applyFont="1" applyFill="1" applyProtection="1"/>
    <xf numFmtId="0" fontId="13" fillId="25" borderId="0" xfId="0" applyFont="1" applyFill="1" applyBorder="1"/>
    <xf numFmtId="172" fontId="20" fillId="25" borderId="15" xfId="0" applyNumberFormat="1" applyFont="1" applyFill="1" applyBorder="1" applyAlignment="1">
      <alignment horizontal="center"/>
    </xf>
    <xf numFmtId="2" fontId="13" fillId="25" borderId="0" xfId="0" applyNumberFormat="1" applyFont="1" applyFill="1"/>
    <xf numFmtId="37" fontId="20" fillId="25" borderId="20" xfId="0" applyNumberFormat="1" applyFont="1" applyFill="1" applyBorder="1"/>
    <xf numFmtId="0" fontId="20" fillId="25" borderId="18" xfId="0" applyFont="1" applyFill="1" applyBorder="1"/>
    <xf numFmtId="3" fontId="30" fillId="24" borderId="0" xfId="0" applyNumberFormat="1" applyFont="1" applyFill="1" applyAlignment="1">
      <alignment horizontal="center"/>
    </xf>
    <xf numFmtId="3" fontId="29" fillId="25" borderId="0" xfId="0" applyNumberFormat="1" applyFont="1" applyFill="1" applyAlignment="1">
      <alignment horizontal="center"/>
    </xf>
    <xf numFmtId="0" fontId="29" fillId="25" borderId="0" xfId="0" applyFont="1" applyFill="1"/>
    <xf numFmtId="3" fontId="31" fillId="25" borderId="0" xfId="0" applyNumberFormat="1" applyFont="1" applyFill="1" applyAlignment="1">
      <alignment horizontal="center"/>
    </xf>
    <xf numFmtId="0" fontId="29" fillId="24" borderId="0" xfId="0" applyFont="1" applyFill="1" applyBorder="1"/>
    <xf numFmtId="3" fontId="32" fillId="24" borderId="1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left" wrapText="1"/>
    </xf>
    <xf numFmtId="3" fontId="32" fillId="24" borderId="10" xfId="0" applyNumberFormat="1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left" vertical="top" wrapText="1"/>
    </xf>
    <xf numFmtId="3" fontId="20" fillId="25" borderId="10" xfId="0" applyNumberFormat="1" applyFont="1" applyFill="1" applyBorder="1" applyAlignment="1">
      <alignment horizontal="center" vertical="top" wrapText="1"/>
    </xf>
    <xf numFmtId="2" fontId="20" fillId="25" borderId="10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29" borderId="0" xfId="0" applyFont="1" applyFill="1"/>
    <xf numFmtId="0" fontId="34" fillId="0" borderId="0" xfId="0" applyFont="1" applyAlignment="1">
      <alignment horizontal="center"/>
    </xf>
    <xf numFmtId="0" fontId="34" fillId="0" borderId="0" xfId="0" applyFont="1"/>
    <xf numFmtId="0" fontId="35" fillId="0" borderId="0" xfId="31" applyFont="1" applyAlignment="1" applyProtection="1"/>
    <xf numFmtId="0" fontId="34" fillId="28" borderId="0" xfId="0" applyFont="1" applyFill="1"/>
    <xf numFmtId="0" fontId="34" fillId="30" borderId="0" xfId="0" applyFont="1" applyFill="1"/>
    <xf numFmtId="0" fontId="34" fillId="31" borderId="0" xfId="0" applyFont="1" applyFill="1"/>
    <xf numFmtId="0" fontId="34" fillId="32" borderId="0" xfId="0" applyFont="1" applyFill="1"/>
    <xf numFmtId="0" fontId="36" fillId="32" borderId="0" xfId="31" applyFont="1" applyFill="1" applyAlignment="1" applyProtection="1"/>
    <xf numFmtId="0" fontId="34" fillId="33" borderId="0" xfId="0" applyFont="1" applyFill="1"/>
    <xf numFmtId="0" fontId="33" fillId="0" borderId="18" xfId="0" applyFont="1" applyBorder="1"/>
    <xf numFmtId="0" fontId="34" fillId="0" borderId="18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left"/>
    </xf>
    <xf numFmtId="3" fontId="20" fillId="0" borderId="15" xfId="0" applyNumberFormat="1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left"/>
    </xf>
    <xf numFmtId="166" fontId="20" fillId="25" borderId="10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21" fillId="26" borderId="25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_5. Precios relativos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6"/>
  <sheetViews>
    <sheetView tabSelected="1" workbookViewId="0">
      <pane ySplit="2" topLeftCell="A81" activePane="bottomLeft" state="frozen"/>
      <selection pane="bottomLeft" activeCell="M98" sqref="M98"/>
    </sheetView>
  </sheetViews>
  <sheetFormatPr baseColWidth="10" defaultRowHeight="12" x14ac:dyDescent="0.2"/>
  <cols>
    <col min="1" max="3" width="11.42578125" style="185"/>
    <col min="4" max="4" width="92.5703125" style="185" bestFit="1" customWidth="1"/>
    <col min="5" max="6" width="11.42578125" style="186"/>
    <col min="7" max="7" width="21.42578125" style="186" customWidth="1"/>
    <col min="8" max="16384" width="11.42578125" style="185"/>
  </cols>
  <sheetData>
    <row r="2" spans="3:7" x14ac:dyDescent="0.2">
      <c r="C2" s="197"/>
      <c r="D2" s="197"/>
      <c r="E2" s="198" t="s">
        <v>296</v>
      </c>
      <c r="F2" s="204" t="s">
        <v>297</v>
      </c>
      <c r="G2" s="204"/>
    </row>
    <row r="4" spans="3:7" s="189" customFormat="1" x14ac:dyDescent="0.2">
      <c r="C4" s="187">
        <v>1</v>
      </c>
      <c r="D4" s="187" t="s">
        <v>13</v>
      </c>
      <c r="E4" s="186"/>
      <c r="F4" s="188"/>
      <c r="G4" s="188"/>
    </row>
    <row r="6" spans="3:7" x14ac:dyDescent="0.2">
      <c r="C6" s="185" t="s">
        <v>252</v>
      </c>
      <c r="D6" s="190" t="s">
        <v>14</v>
      </c>
      <c r="E6" s="186" t="s">
        <v>33</v>
      </c>
      <c r="F6" s="186">
        <v>1995</v>
      </c>
      <c r="G6" s="186" t="s">
        <v>298</v>
      </c>
    </row>
    <row r="7" spans="3:7" x14ac:dyDescent="0.2">
      <c r="C7" s="185" t="s">
        <v>253</v>
      </c>
      <c r="D7" s="190" t="s">
        <v>15</v>
      </c>
      <c r="E7" s="186" t="s">
        <v>33</v>
      </c>
      <c r="F7" s="186">
        <v>1995</v>
      </c>
      <c r="G7" s="186" t="s">
        <v>298</v>
      </c>
    </row>
    <row r="8" spans="3:7" x14ac:dyDescent="0.2">
      <c r="C8" s="185" t="s">
        <v>254</v>
      </c>
      <c r="D8" s="190" t="s">
        <v>324</v>
      </c>
      <c r="E8" s="186" t="s">
        <v>33</v>
      </c>
      <c r="F8" s="186">
        <v>2002</v>
      </c>
      <c r="G8" s="186" t="s">
        <v>298</v>
      </c>
    </row>
    <row r="9" spans="3:7" x14ac:dyDescent="0.2">
      <c r="D9" s="190"/>
    </row>
    <row r="10" spans="3:7" x14ac:dyDescent="0.2">
      <c r="C10" s="185" t="s">
        <v>255</v>
      </c>
      <c r="D10" s="190" t="s">
        <v>274</v>
      </c>
      <c r="E10" s="186" t="s">
        <v>33</v>
      </c>
      <c r="F10" s="186">
        <v>1995</v>
      </c>
      <c r="G10" s="186" t="s">
        <v>298</v>
      </c>
    </row>
    <row r="11" spans="3:7" x14ac:dyDescent="0.2">
      <c r="D11" s="190"/>
    </row>
    <row r="12" spans="3:7" x14ac:dyDescent="0.2">
      <c r="C12" s="185" t="s">
        <v>256</v>
      </c>
      <c r="D12" s="190" t="s">
        <v>278</v>
      </c>
      <c r="E12" s="186" t="s">
        <v>33</v>
      </c>
      <c r="F12" s="186">
        <v>1995</v>
      </c>
      <c r="G12" s="186" t="s">
        <v>298</v>
      </c>
    </row>
    <row r="13" spans="3:7" x14ac:dyDescent="0.2">
      <c r="C13" s="185" t="s">
        <v>257</v>
      </c>
      <c r="D13" s="190" t="s">
        <v>279</v>
      </c>
      <c r="E13" s="186" t="s">
        <v>33</v>
      </c>
      <c r="F13" s="186">
        <v>1995</v>
      </c>
      <c r="G13" s="186" t="s">
        <v>298</v>
      </c>
    </row>
    <row r="14" spans="3:7" x14ac:dyDescent="0.2">
      <c r="C14" s="185" t="s">
        <v>258</v>
      </c>
      <c r="D14" s="190" t="s">
        <v>325</v>
      </c>
      <c r="E14" s="186" t="s">
        <v>33</v>
      </c>
      <c r="F14" s="186">
        <v>2002</v>
      </c>
      <c r="G14" s="186" t="s">
        <v>298</v>
      </c>
    </row>
    <row r="15" spans="3:7" x14ac:dyDescent="0.2">
      <c r="D15" s="190"/>
    </row>
    <row r="16" spans="3:7" x14ac:dyDescent="0.2">
      <c r="C16" s="185" t="s">
        <v>259</v>
      </c>
      <c r="D16" s="190" t="s">
        <v>286</v>
      </c>
      <c r="E16" s="186" t="s">
        <v>33</v>
      </c>
      <c r="F16" s="186">
        <v>1995</v>
      </c>
      <c r="G16" s="186" t="s">
        <v>298</v>
      </c>
    </row>
    <row r="17" spans="3:7" x14ac:dyDescent="0.2">
      <c r="C17" s="185" t="s">
        <v>260</v>
      </c>
      <c r="D17" s="190" t="s">
        <v>287</v>
      </c>
      <c r="E17" s="186" t="s">
        <v>33</v>
      </c>
      <c r="F17" s="186">
        <v>1995</v>
      </c>
      <c r="G17" s="186" t="s">
        <v>298</v>
      </c>
    </row>
    <row r="18" spans="3:7" x14ac:dyDescent="0.2">
      <c r="C18" s="185" t="s">
        <v>261</v>
      </c>
      <c r="D18" s="190" t="s">
        <v>326</v>
      </c>
      <c r="E18" s="186" t="s">
        <v>33</v>
      </c>
      <c r="F18" s="186">
        <v>2002</v>
      </c>
      <c r="G18" s="186" t="s">
        <v>298</v>
      </c>
    </row>
    <row r="19" spans="3:7" x14ac:dyDescent="0.2">
      <c r="D19" s="190"/>
    </row>
    <row r="20" spans="3:7" x14ac:dyDescent="0.2">
      <c r="C20" s="185" t="s">
        <v>262</v>
      </c>
      <c r="D20" s="190" t="s">
        <v>290</v>
      </c>
      <c r="E20" s="186" t="s">
        <v>33</v>
      </c>
      <c r="F20" s="186">
        <v>1995</v>
      </c>
      <c r="G20" s="186" t="s">
        <v>298</v>
      </c>
    </row>
    <row r="21" spans="3:7" x14ac:dyDescent="0.2">
      <c r="C21" s="185" t="s">
        <v>263</v>
      </c>
      <c r="D21" s="190" t="s">
        <v>291</v>
      </c>
      <c r="E21" s="186" t="s">
        <v>33</v>
      </c>
      <c r="F21" s="186">
        <v>1995</v>
      </c>
      <c r="G21" s="186" t="s">
        <v>298</v>
      </c>
    </row>
    <row r="22" spans="3:7" x14ac:dyDescent="0.2">
      <c r="C22" s="185" t="s">
        <v>264</v>
      </c>
      <c r="D22" s="190" t="s">
        <v>327</v>
      </c>
      <c r="E22" s="186" t="s">
        <v>33</v>
      </c>
      <c r="F22" s="186">
        <v>2002</v>
      </c>
      <c r="G22" s="186" t="s">
        <v>298</v>
      </c>
    </row>
    <row r="23" spans="3:7" x14ac:dyDescent="0.2">
      <c r="D23" s="190"/>
    </row>
    <row r="24" spans="3:7" x14ac:dyDescent="0.2">
      <c r="C24" s="185" t="s">
        <v>265</v>
      </c>
      <c r="D24" s="190" t="s">
        <v>294</v>
      </c>
      <c r="E24" s="186" t="s">
        <v>33</v>
      </c>
      <c r="F24" s="186">
        <v>1995</v>
      </c>
      <c r="G24" s="186" t="s">
        <v>298</v>
      </c>
    </row>
    <row r="25" spans="3:7" x14ac:dyDescent="0.2">
      <c r="C25" s="185" t="s">
        <v>266</v>
      </c>
      <c r="D25" s="190" t="s">
        <v>295</v>
      </c>
      <c r="E25" s="186" t="s">
        <v>33</v>
      </c>
      <c r="F25" s="186">
        <v>1995</v>
      </c>
      <c r="G25" s="186" t="s">
        <v>298</v>
      </c>
    </row>
    <row r="26" spans="3:7" x14ac:dyDescent="0.2">
      <c r="C26" s="185" t="s">
        <v>267</v>
      </c>
      <c r="D26" s="190" t="s">
        <v>328</v>
      </c>
      <c r="E26" s="186" t="s">
        <v>33</v>
      </c>
      <c r="F26" s="186">
        <v>2002</v>
      </c>
      <c r="G26" s="186" t="s">
        <v>298</v>
      </c>
    </row>
    <row r="27" spans="3:7" x14ac:dyDescent="0.2">
      <c r="D27" s="190"/>
    </row>
    <row r="29" spans="3:7" s="189" customFormat="1" x14ac:dyDescent="0.2">
      <c r="C29" s="191">
        <v>2</v>
      </c>
      <c r="D29" s="191" t="s">
        <v>16</v>
      </c>
      <c r="E29" s="186"/>
      <c r="F29" s="188"/>
      <c r="G29" s="188"/>
    </row>
    <row r="31" spans="3:7" s="189" customFormat="1" x14ac:dyDescent="0.2">
      <c r="C31" s="189" t="s">
        <v>17</v>
      </c>
      <c r="D31" s="189" t="s">
        <v>24</v>
      </c>
      <c r="E31" s="188"/>
      <c r="F31" s="188"/>
      <c r="G31" s="188"/>
    </row>
    <row r="33" spans="3:7" x14ac:dyDescent="0.2">
      <c r="C33" s="185" t="s">
        <v>25</v>
      </c>
      <c r="D33" s="190" t="s">
        <v>34</v>
      </c>
      <c r="E33" s="186" t="s">
        <v>33</v>
      </c>
      <c r="F33" s="186">
        <v>1995</v>
      </c>
      <c r="G33" s="186" t="s">
        <v>298</v>
      </c>
    </row>
    <row r="34" spans="3:7" x14ac:dyDescent="0.2">
      <c r="C34" s="185" t="s">
        <v>26</v>
      </c>
      <c r="D34" s="190" t="s">
        <v>35</v>
      </c>
      <c r="E34" s="186" t="s">
        <v>33</v>
      </c>
      <c r="F34" s="186">
        <v>1995</v>
      </c>
      <c r="G34" s="186" t="s">
        <v>298</v>
      </c>
    </row>
    <row r="35" spans="3:7" x14ac:dyDescent="0.2">
      <c r="C35" s="185" t="s">
        <v>27</v>
      </c>
      <c r="D35" s="190" t="s">
        <v>329</v>
      </c>
      <c r="E35" s="186" t="s">
        <v>33</v>
      </c>
      <c r="F35" s="186">
        <v>2002</v>
      </c>
      <c r="G35" s="186" t="s">
        <v>298</v>
      </c>
    </row>
    <row r="37" spans="3:7" s="189" customFormat="1" x14ac:dyDescent="0.2">
      <c r="C37" s="189" t="s">
        <v>28</v>
      </c>
      <c r="D37" s="189" t="s">
        <v>32</v>
      </c>
      <c r="E37" s="188"/>
      <c r="F37" s="188"/>
      <c r="G37" s="188"/>
    </row>
    <row r="39" spans="3:7" x14ac:dyDescent="0.2">
      <c r="C39" s="185" t="s">
        <v>29</v>
      </c>
      <c r="D39" s="190" t="s">
        <v>36</v>
      </c>
      <c r="E39" s="186" t="s">
        <v>33</v>
      </c>
      <c r="F39" s="186">
        <v>1995</v>
      </c>
      <c r="G39" s="186" t="s">
        <v>298</v>
      </c>
    </row>
    <row r="40" spans="3:7" x14ac:dyDescent="0.2">
      <c r="C40" s="185" t="s">
        <v>30</v>
      </c>
      <c r="D40" s="190" t="s">
        <v>37</v>
      </c>
      <c r="E40" s="186" t="s">
        <v>33</v>
      </c>
      <c r="F40" s="186">
        <v>1995</v>
      </c>
      <c r="G40" s="186" t="s">
        <v>298</v>
      </c>
    </row>
    <row r="41" spans="3:7" x14ac:dyDescent="0.2">
      <c r="C41" s="185" t="s">
        <v>31</v>
      </c>
      <c r="D41" s="190" t="s">
        <v>330</v>
      </c>
      <c r="E41" s="186" t="s">
        <v>33</v>
      </c>
      <c r="F41" s="186">
        <v>2002</v>
      </c>
      <c r="G41" s="186" t="s">
        <v>298</v>
      </c>
    </row>
    <row r="43" spans="3:7" s="189" customFormat="1" x14ac:dyDescent="0.2">
      <c r="C43" s="189" t="s">
        <v>47</v>
      </c>
      <c r="D43" s="189" t="s">
        <v>43</v>
      </c>
      <c r="E43" s="188"/>
      <c r="F43" s="188"/>
      <c r="G43" s="188"/>
    </row>
    <row r="45" spans="3:7" x14ac:dyDescent="0.2">
      <c r="C45" s="185" t="s">
        <v>48</v>
      </c>
      <c r="D45" s="190" t="s">
        <v>51</v>
      </c>
      <c r="E45" s="186" t="s">
        <v>33</v>
      </c>
      <c r="F45" s="186">
        <v>1995</v>
      </c>
      <c r="G45" s="186" t="s">
        <v>298</v>
      </c>
    </row>
    <row r="46" spans="3:7" x14ac:dyDescent="0.2">
      <c r="C46" s="185" t="s">
        <v>49</v>
      </c>
      <c r="D46" s="190" t="s">
        <v>52</v>
      </c>
      <c r="E46" s="186" t="s">
        <v>33</v>
      </c>
      <c r="F46" s="186">
        <v>1995</v>
      </c>
      <c r="G46" s="186" t="s">
        <v>298</v>
      </c>
    </row>
    <row r="47" spans="3:7" x14ac:dyDescent="0.2">
      <c r="C47" s="185" t="s">
        <v>50</v>
      </c>
      <c r="D47" s="190" t="s">
        <v>342</v>
      </c>
      <c r="E47" s="186" t="s">
        <v>33</v>
      </c>
      <c r="F47" s="186">
        <v>2002</v>
      </c>
      <c r="G47" s="186" t="s">
        <v>298</v>
      </c>
    </row>
    <row r="49" spans="3:7" s="189" customFormat="1" x14ac:dyDescent="0.2">
      <c r="C49" s="189" t="s">
        <v>53</v>
      </c>
      <c r="D49" s="189" t="s">
        <v>59</v>
      </c>
      <c r="E49" s="188"/>
      <c r="F49" s="188"/>
      <c r="G49" s="188"/>
    </row>
    <row r="51" spans="3:7" x14ac:dyDescent="0.2">
      <c r="C51" s="185" t="s">
        <v>54</v>
      </c>
      <c r="D51" s="190" t="s">
        <v>57</v>
      </c>
      <c r="E51" s="186" t="s">
        <v>33</v>
      </c>
      <c r="F51" s="186">
        <v>1995</v>
      </c>
      <c r="G51" s="186" t="s">
        <v>298</v>
      </c>
    </row>
    <row r="52" spans="3:7" x14ac:dyDescent="0.2">
      <c r="C52" s="185" t="s">
        <v>55</v>
      </c>
      <c r="D52" s="190" t="s">
        <v>58</v>
      </c>
      <c r="E52" s="186" t="s">
        <v>33</v>
      </c>
      <c r="F52" s="186">
        <v>1995</v>
      </c>
      <c r="G52" s="186" t="s">
        <v>298</v>
      </c>
    </row>
    <row r="53" spans="3:7" x14ac:dyDescent="0.2">
      <c r="C53" s="185" t="s">
        <v>56</v>
      </c>
      <c r="D53" s="190" t="s">
        <v>331</v>
      </c>
      <c r="E53" s="186" t="s">
        <v>33</v>
      </c>
      <c r="F53" s="186">
        <v>2002</v>
      </c>
      <c r="G53" s="186" t="s">
        <v>298</v>
      </c>
    </row>
    <row r="55" spans="3:7" s="189" customFormat="1" x14ac:dyDescent="0.2">
      <c r="C55" s="189" t="s">
        <v>60</v>
      </c>
      <c r="D55" s="189" t="s">
        <v>64</v>
      </c>
      <c r="E55" s="188"/>
      <c r="F55" s="188"/>
      <c r="G55" s="188"/>
    </row>
    <row r="57" spans="3:7" x14ac:dyDescent="0.2">
      <c r="C57" s="185" t="s">
        <v>61</v>
      </c>
      <c r="D57" s="190" t="s">
        <v>65</v>
      </c>
      <c r="E57" s="186" t="s">
        <v>33</v>
      </c>
      <c r="F57" s="186">
        <v>1995</v>
      </c>
      <c r="G57" s="186" t="s">
        <v>298</v>
      </c>
    </row>
    <row r="58" spans="3:7" x14ac:dyDescent="0.2">
      <c r="C58" s="185" t="s">
        <v>62</v>
      </c>
      <c r="D58" s="190" t="s">
        <v>66</v>
      </c>
      <c r="E58" s="186" t="s">
        <v>33</v>
      </c>
      <c r="F58" s="186">
        <v>1995</v>
      </c>
      <c r="G58" s="186" t="s">
        <v>298</v>
      </c>
    </row>
    <row r="59" spans="3:7" x14ac:dyDescent="0.2">
      <c r="C59" s="185" t="s">
        <v>63</v>
      </c>
      <c r="D59" s="190" t="s">
        <v>332</v>
      </c>
      <c r="E59" s="186" t="s">
        <v>33</v>
      </c>
      <c r="F59" s="186">
        <v>2002</v>
      </c>
      <c r="G59" s="186" t="s">
        <v>298</v>
      </c>
    </row>
    <row r="61" spans="3:7" s="189" customFormat="1" x14ac:dyDescent="0.2">
      <c r="C61" s="189" t="s">
        <v>67</v>
      </c>
      <c r="D61" s="189" t="s">
        <v>71</v>
      </c>
      <c r="E61" s="188"/>
      <c r="F61" s="188"/>
      <c r="G61" s="188"/>
    </row>
    <row r="63" spans="3:7" x14ac:dyDescent="0.2">
      <c r="C63" s="185" t="s">
        <v>68</v>
      </c>
      <c r="D63" s="190" t="s">
        <v>72</v>
      </c>
      <c r="E63" s="186" t="s">
        <v>33</v>
      </c>
      <c r="F63" s="186">
        <v>1995</v>
      </c>
      <c r="G63" s="186" t="s">
        <v>298</v>
      </c>
    </row>
    <row r="64" spans="3:7" x14ac:dyDescent="0.2">
      <c r="C64" s="185" t="s">
        <v>69</v>
      </c>
      <c r="D64" s="190" t="s">
        <v>73</v>
      </c>
      <c r="E64" s="186" t="s">
        <v>33</v>
      </c>
      <c r="F64" s="186">
        <v>1995</v>
      </c>
      <c r="G64" s="186" t="s">
        <v>298</v>
      </c>
    </row>
    <row r="65" spans="3:7" x14ac:dyDescent="0.2">
      <c r="C65" s="185" t="s">
        <v>70</v>
      </c>
      <c r="D65" s="190" t="s">
        <v>333</v>
      </c>
      <c r="E65" s="186" t="s">
        <v>33</v>
      </c>
      <c r="F65" s="186">
        <v>2002</v>
      </c>
      <c r="G65" s="186" t="s">
        <v>298</v>
      </c>
    </row>
    <row r="67" spans="3:7" s="189" customFormat="1" x14ac:dyDescent="0.2">
      <c r="C67" s="189" t="s">
        <v>74</v>
      </c>
      <c r="D67" s="189" t="s">
        <v>78</v>
      </c>
      <c r="E67" s="188"/>
      <c r="F67" s="188"/>
      <c r="G67" s="188"/>
    </row>
    <row r="69" spans="3:7" x14ac:dyDescent="0.2">
      <c r="C69" s="185" t="s">
        <v>75</v>
      </c>
      <c r="D69" s="190" t="s">
        <v>79</v>
      </c>
      <c r="E69" s="186" t="s">
        <v>33</v>
      </c>
      <c r="F69" s="186">
        <v>1995</v>
      </c>
      <c r="G69" s="186" t="s">
        <v>298</v>
      </c>
    </row>
    <row r="70" spans="3:7" x14ac:dyDescent="0.2">
      <c r="C70" s="185" t="s">
        <v>76</v>
      </c>
      <c r="D70" s="190" t="s">
        <v>80</v>
      </c>
      <c r="E70" s="186" t="s">
        <v>33</v>
      </c>
      <c r="F70" s="186">
        <v>1995</v>
      </c>
      <c r="G70" s="186" t="s">
        <v>298</v>
      </c>
    </row>
    <row r="71" spans="3:7" x14ac:dyDescent="0.2">
      <c r="C71" s="185" t="s">
        <v>77</v>
      </c>
      <c r="D71" s="190" t="s">
        <v>334</v>
      </c>
      <c r="E71" s="186" t="s">
        <v>33</v>
      </c>
      <c r="F71" s="186">
        <v>2002</v>
      </c>
      <c r="G71" s="186" t="s">
        <v>298</v>
      </c>
    </row>
    <row r="73" spans="3:7" s="189" customFormat="1" x14ac:dyDescent="0.2">
      <c r="C73" s="189" t="s">
        <v>81</v>
      </c>
      <c r="D73" s="189" t="s">
        <v>85</v>
      </c>
      <c r="E73" s="188"/>
      <c r="F73" s="188"/>
      <c r="G73" s="188"/>
    </row>
    <row r="75" spans="3:7" x14ac:dyDescent="0.2">
      <c r="C75" s="185" t="s">
        <v>82</v>
      </c>
      <c r="D75" s="190" t="s">
        <v>86</v>
      </c>
      <c r="E75" s="186" t="s">
        <v>33</v>
      </c>
      <c r="F75" s="186">
        <v>1995</v>
      </c>
      <c r="G75" s="186" t="s">
        <v>298</v>
      </c>
    </row>
    <row r="76" spans="3:7" x14ac:dyDescent="0.2">
      <c r="C76" s="185" t="s">
        <v>83</v>
      </c>
      <c r="D76" s="190" t="s">
        <v>87</v>
      </c>
      <c r="E76" s="186" t="s">
        <v>33</v>
      </c>
      <c r="F76" s="186">
        <v>1995</v>
      </c>
      <c r="G76" s="186" t="s">
        <v>298</v>
      </c>
    </row>
    <row r="77" spans="3:7" x14ac:dyDescent="0.2">
      <c r="C77" s="185" t="s">
        <v>84</v>
      </c>
      <c r="D77" s="190" t="s">
        <v>335</v>
      </c>
      <c r="E77" s="186" t="s">
        <v>33</v>
      </c>
      <c r="F77" s="186">
        <v>2002</v>
      </c>
      <c r="G77" s="186" t="s">
        <v>298</v>
      </c>
    </row>
    <row r="79" spans="3:7" s="189" customFormat="1" x14ac:dyDescent="0.2">
      <c r="C79" s="189" t="s">
        <v>88</v>
      </c>
      <c r="D79" s="189" t="s">
        <v>92</v>
      </c>
      <c r="E79" s="188"/>
      <c r="F79" s="188"/>
      <c r="G79" s="188"/>
    </row>
    <row r="81" spans="3:7" x14ac:dyDescent="0.2">
      <c r="C81" s="185" t="s">
        <v>89</v>
      </c>
      <c r="D81" s="190" t="s">
        <v>93</v>
      </c>
      <c r="E81" s="186" t="s">
        <v>33</v>
      </c>
      <c r="F81" s="186">
        <v>1996</v>
      </c>
      <c r="G81" s="186" t="s">
        <v>298</v>
      </c>
    </row>
    <row r="82" spans="3:7" x14ac:dyDescent="0.2">
      <c r="C82" s="185" t="s">
        <v>90</v>
      </c>
      <c r="D82" s="190" t="s">
        <v>94</v>
      </c>
      <c r="E82" s="186" t="s">
        <v>33</v>
      </c>
      <c r="F82" s="186">
        <v>1996</v>
      </c>
      <c r="G82" s="186" t="s">
        <v>298</v>
      </c>
    </row>
    <row r="83" spans="3:7" x14ac:dyDescent="0.2">
      <c r="C83" s="185" t="s">
        <v>91</v>
      </c>
      <c r="D83" s="190" t="s">
        <v>336</v>
      </c>
      <c r="E83" s="186" t="s">
        <v>33</v>
      </c>
      <c r="F83" s="186">
        <v>2002</v>
      </c>
      <c r="G83" s="186" t="s">
        <v>298</v>
      </c>
    </row>
    <row r="85" spans="3:7" s="189" customFormat="1" x14ac:dyDescent="0.2">
      <c r="C85" s="189" t="s">
        <v>95</v>
      </c>
      <c r="D85" s="189" t="s">
        <v>99</v>
      </c>
      <c r="E85" s="188"/>
      <c r="F85" s="188"/>
      <c r="G85" s="188"/>
    </row>
    <row r="87" spans="3:7" x14ac:dyDescent="0.2">
      <c r="C87" s="185" t="s">
        <v>96</v>
      </c>
      <c r="D87" s="190" t="s">
        <v>100</v>
      </c>
      <c r="E87" s="186" t="s">
        <v>33</v>
      </c>
      <c r="F87" s="186">
        <v>1995</v>
      </c>
      <c r="G87" s="186" t="s">
        <v>298</v>
      </c>
    </row>
    <row r="88" spans="3:7" x14ac:dyDescent="0.2">
      <c r="C88" s="185" t="s">
        <v>97</v>
      </c>
      <c r="D88" s="190" t="s">
        <v>101</v>
      </c>
      <c r="E88" s="186" t="s">
        <v>33</v>
      </c>
      <c r="F88" s="186">
        <v>1995</v>
      </c>
      <c r="G88" s="186" t="s">
        <v>298</v>
      </c>
    </row>
    <row r="89" spans="3:7" x14ac:dyDescent="0.2">
      <c r="C89" s="185" t="s">
        <v>98</v>
      </c>
      <c r="D89" s="190" t="s">
        <v>337</v>
      </c>
      <c r="E89" s="186" t="s">
        <v>33</v>
      </c>
      <c r="F89" s="186">
        <v>2002</v>
      </c>
      <c r="G89" s="186" t="s">
        <v>298</v>
      </c>
    </row>
    <row r="91" spans="3:7" s="189" customFormat="1" x14ac:dyDescent="0.2">
      <c r="C91" s="189" t="s">
        <v>105</v>
      </c>
      <c r="D91" s="189" t="s">
        <v>102</v>
      </c>
      <c r="E91" s="188"/>
      <c r="F91" s="188"/>
      <c r="G91" s="188"/>
    </row>
    <row r="93" spans="3:7" x14ac:dyDescent="0.2">
      <c r="C93" s="185" t="s">
        <v>106</v>
      </c>
      <c r="D93" s="190" t="s">
        <v>103</v>
      </c>
      <c r="E93" s="186" t="s">
        <v>33</v>
      </c>
      <c r="F93" s="186">
        <v>1995</v>
      </c>
      <c r="G93" s="186" t="s">
        <v>298</v>
      </c>
    </row>
    <row r="94" spans="3:7" x14ac:dyDescent="0.2">
      <c r="C94" s="185" t="s">
        <v>107</v>
      </c>
      <c r="D94" s="190" t="s">
        <v>104</v>
      </c>
      <c r="E94" s="186" t="s">
        <v>33</v>
      </c>
      <c r="F94" s="186">
        <v>1995</v>
      </c>
      <c r="G94" s="186" t="s">
        <v>298</v>
      </c>
    </row>
    <row r="95" spans="3:7" x14ac:dyDescent="0.2">
      <c r="C95" s="185" t="s">
        <v>108</v>
      </c>
      <c r="D95" s="190" t="s">
        <v>338</v>
      </c>
      <c r="E95" s="186" t="s">
        <v>33</v>
      </c>
      <c r="F95" s="186">
        <v>2002</v>
      </c>
      <c r="G95" s="186" t="s">
        <v>298</v>
      </c>
    </row>
    <row r="98" spans="3:7" s="189" customFormat="1" x14ac:dyDescent="0.2">
      <c r="C98" s="192">
        <v>3</v>
      </c>
      <c r="D98" s="192" t="s">
        <v>157</v>
      </c>
      <c r="E98" s="186"/>
      <c r="F98" s="188"/>
      <c r="G98" s="188"/>
    </row>
    <row r="100" spans="3:7" x14ac:dyDescent="0.2">
      <c r="C100" s="185" t="s">
        <v>149</v>
      </c>
      <c r="D100" s="190" t="s">
        <v>152</v>
      </c>
      <c r="E100" s="186" t="s">
        <v>33</v>
      </c>
      <c r="F100" s="186">
        <v>1995</v>
      </c>
      <c r="G100" s="186" t="s">
        <v>298</v>
      </c>
    </row>
    <row r="101" spans="3:7" x14ac:dyDescent="0.2">
      <c r="C101" s="185" t="s">
        <v>150</v>
      </c>
      <c r="D101" s="190" t="s">
        <v>153</v>
      </c>
      <c r="E101" s="186" t="s">
        <v>33</v>
      </c>
      <c r="F101" s="186">
        <v>1995</v>
      </c>
      <c r="G101" s="186" t="s">
        <v>298</v>
      </c>
    </row>
    <row r="102" spans="3:7" x14ac:dyDescent="0.2">
      <c r="C102" s="185" t="s">
        <v>151</v>
      </c>
      <c r="D102" s="190" t="s">
        <v>339</v>
      </c>
      <c r="E102" s="186" t="s">
        <v>33</v>
      </c>
      <c r="F102" s="186">
        <v>2002</v>
      </c>
      <c r="G102" s="186" t="s">
        <v>298</v>
      </c>
    </row>
    <row r="104" spans="3:7" x14ac:dyDescent="0.2">
      <c r="C104" s="185" t="s">
        <v>154</v>
      </c>
      <c r="D104" s="190" t="s">
        <v>158</v>
      </c>
      <c r="E104" s="186" t="s">
        <v>33</v>
      </c>
      <c r="F104" s="186">
        <v>1995</v>
      </c>
      <c r="G104" s="186" t="s">
        <v>298</v>
      </c>
    </row>
    <row r="105" spans="3:7" x14ac:dyDescent="0.2">
      <c r="C105" s="185" t="s">
        <v>155</v>
      </c>
      <c r="D105" s="190" t="s">
        <v>159</v>
      </c>
      <c r="E105" s="186" t="s">
        <v>33</v>
      </c>
      <c r="F105" s="186">
        <v>1995</v>
      </c>
      <c r="G105" s="186" t="s">
        <v>298</v>
      </c>
    </row>
    <row r="106" spans="3:7" x14ac:dyDescent="0.2">
      <c r="C106" s="185" t="s">
        <v>156</v>
      </c>
      <c r="D106" s="190" t="s">
        <v>340</v>
      </c>
      <c r="E106" s="186" t="s">
        <v>33</v>
      </c>
      <c r="F106" s="186">
        <v>2002</v>
      </c>
      <c r="G106" s="186" t="s">
        <v>298</v>
      </c>
    </row>
    <row r="108" spans="3:7" s="189" customFormat="1" x14ac:dyDescent="0.2">
      <c r="C108" s="193">
        <v>4</v>
      </c>
      <c r="D108" s="190" t="s">
        <v>160</v>
      </c>
      <c r="E108" s="186" t="s">
        <v>33</v>
      </c>
      <c r="F108" s="186">
        <v>1981</v>
      </c>
      <c r="G108" s="186" t="s">
        <v>298</v>
      </c>
    </row>
    <row r="110" spans="3:7" s="189" customFormat="1" x14ac:dyDescent="0.2">
      <c r="C110" s="194">
        <v>5</v>
      </c>
      <c r="D110" s="195" t="s">
        <v>180</v>
      </c>
      <c r="E110" s="186" t="s">
        <v>33</v>
      </c>
      <c r="F110" s="186">
        <v>1995</v>
      </c>
      <c r="G110" s="186" t="s">
        <v>298</v>
      </c>
    </row>
    <row r="112" spans="3:7" s="189" customFormat="1" x14ac:dyDescent="0.2">
      <c r="C112" s="196">
        <v>6</v>
      </c>
      <c r="D112" s="196" t="s">
        <v>251</v>
      </c>
      <c r="E112" s="186"/>
      <c r="F112" s="188"/>
      <c r="G112" s="188"/>
    </row>
    <row r="114" spans="3:7" x14ac:dyDescent="0.2">
      <c r="C114" s="185" t="s">
        <v>248</v>
      </c>
      <c r="D114" s="190" t="s">
        <v>196</v>
      </c>
      <c r="E114" s="186" t="s">
        <v>33</v>
      </c>
      <c r="F114" s="186">
        <v>1995</v>
      </c>
      <c r="G114" s="186" t="s">
        <v>298</v>
      </c>
    </row>
    <row r="115" spans="3:7" x14ac:dyDescent="0.2">
      <c r="C115" s="185" t="s">
        <v>249</v>
      </c>
      <c r="D115" s="190" t="s">
        <v>247</v>
      </c>
      <c r="E115" s="186" t="s">
        <v>33</v>
      </c>
      <c r="F115" s="186">
        <v>1995</v>
      </c>
      <c r="G115" s="186" t="s">
        <v>298</v>
      </c>
    </row>
    <row r="116" spans="3:7" x14ac:dyDescent="0.2">
      <c r="C116" s="185" t="s">
        <v>250</v>
      </c>
      <c r="D116" s="190" t="s">
        <v>341</v>
      </c>
      <c r="E116" s="186" t="s">
        <v>33</v>
      </c>
      <c r="F116" s="186">
        <v>2002</v>
      </c>
      <c r="G116" s="186" t="s">
        <v>298</v>
      </c>
    </row>
  </sheetData>
  <mergeCells count="1">
    <mergeCell ref="F2:G2"/>
  </mergeCells>
  <phoneticPr fontId="0" type="noConversion"/>
  <hyperlinks>
    <hyperlink ref="D6" location="'1.1.1'!A1" display="Precios de productos bovinos (en $ corrientes)."/>
    <hyperlink ref="D7" location="'1.1.2'!A1" display="Precios de productos bovinos (en US$ corrientes)."/>
    <hyperlink ref="D8" location="'1.1.3'!A1" display="Precios de productos bovinos (en $ constantes de 2011)"/>
    <hyperlink ref="D33" location="'2.1.1'!A1" display="Precio de Arroz (en $ corrientes)."/>
    <hyperlink ref="D34" location="'2.1.2'!A1" display="Precio de Arroz (en US$ corrientes)."/>
    <hyperlink ref="D35" location="'2.1.3'!A1" display="Precio de Arroz (en $ constantes de 2011)"/>
    <hyperlink ref="D39" location="'2.2.1'!A1" display="Precio de Cebada (en $ corrientes)."/>
    <hyperlink ref="D40" location="'2.2.2'!A1" display="Precio de Cebada (en US$ corrientes)."/>
    <hyperlink ref="D41" location="'2.2.3'!A1" display="Precio de Cebada (en $ constantes de 2011)"/>
    <hyperlink ref="D45" location="'2.3.1'!A1" display="Precio de Cebolla (en $ corrientes)."/>
    <hyperlink ref="D46" location="'2.3.2'!A1" display="Precio de Cebolla (en US$ corrientes)."/>
    <hyperlink ref="D47" location="'2.3.3'!A1" display="Precio de Cebolla (en US$ corrientes)."/>
    <hyperlink ref="D51" location="'2.4.1'!A1" display="Precio de Girasol (en $ corrientes)."/>
    <hyperlink ref="D52" location="'2.4.2'!A1" display="Precio de Girasol (en US$ corrientes)."/>
    <hyperlink ref="D53" location="'2.4.3'!A1" display="Precio de Girasol (en $ constantes de 2011)"/>
    <hyperlink ref="D57" location="'2.5.1'!A1" display="Precio de Maíz (en $ corrientes)."/>
    <hyperlink ref="D58" location="'2.5.2'!A1" display="Precio de Maíz (en US$ corrientes)."/>
    <hyperlink ref="D59" location="'2.5.3'!A1" display="Precio de Maíz (en $ constantes de 2011)"/>
    <hyperlink ref="D63" location="'2.6.1'!A1" display="Precio de Manzana (en $ corrientes)."/>
    <hyperlink ref="D64" location="'2.6.2'!A1" display="Precio de Manzana (en US$ corrientes)."/>
    <hyperlink ref="D65" location="'2.6.3'!A1" display="Precio de Manzana (en $ constantes de 2011)"/>
    <hyperlink ref="D69" location="'2.7.1'!A1" display="Precio de Naranja (en $ corrientes)."/>
    <hyperlink ref="D70" location="'2.7.2'!A1" display="Precio de Naranja (en US$ corrientes)."/>
    <hyperlink ref="D71" location="'2.7.3'!A1" display="Precio de Naranja (en $ constantes de 2011)"/>
    <hyperlink ref="D75" location="'2.8.1'!A1" display="Precio de Papa (en $ corrientes)."/>
    <hyperlink ref="D76" location="'2.8.2'!A1" display="Precio de Papa (en US$ corrientes)."/>
    <hyperlink ref="D77" location="'2.8.3'!A1" display="Precio de Papa (en $ constantes de 2011)"/>
    <hyperlink ref="D81" location="'2.9.1'!A1" display="Precio de Soja (en $ corrientes)."/>
    <hyperlink ref="D82" location="'2.9.2'!A1" display="Precio de Soja (en US$ corrientes)."/>
    <hyperlink ref="D83" location="'2.9.3'!A1" display="Precio de Soja (en $ constantes de 2011)"/>
    <hyperlink ref="D87" location="'2.10.1'!A1" display="Precio de Sorgo (en $ corrientes)."/>
    <hyperlink ref="D88" location="'2.10.2'!A1" display="Precio de Sorgo (en US$ corrientes)."/>
    <hyperlink ref="D89" location="'2.10.3'!A1" display="Precio de Sorgo (en $ constantes de 2011)"/>
    <hyperlink ref="D93" location="'2.11.1'!A1" display="Precio de Trigo (en $ corrientes)."/>
    <hyperlink ref="D94" location="'2.11.2'!A1" display="Precio de Trigo (en US$ corrientes)."/>
    <hyperlink ref="D95" location="'2.11.3'!A1" display="Precio de Trigo (en $ constantes de 2011)"/>
    <hyperlink ref="D100" location="'3.1.1'!A1" display="Precio de Insumos (en $ corrientes)."/>
    <hyperlink ref="D101" location="'3.1.2'!A1" display="Precio de Insumos (en US$ corrientes)."/>
    <hyperlink ref="D102" location="'3.1.3'!A1" display="Precio de Insumos (en $ constantes de 2011)"/>
    <hyperlink ref="D104" location="'3.2.1'!A1" display="Precio de Maquinaria (en $ corrientes)."/>
    <hyperlink ref="D105" location="'3.2.2'!A1" display="Precio de Maquinaria (en US$ corrientes)."/>
    <hyperlink ref="D106" location="'3.2.3'!A1" display="Precio de Maquinaria (en $ constantes de 2011)"/>
    <hyperlink ref="D108" location="'4'!A1" display="Evolción del precio de principales productos agropecuarios (precios corrrientes, moneda nacional)"/>
    <hyperlink ref="D110" location="'5'!A1" display="Evolución de precios relativos entre productos, por año."/>
    <hyperlink ref="D114" location="'6.1'!A1" display="Precios de productos por año, según concepto (en $ corrientes)."/>
    <hyperlink ref="D115" location="'6.2'!A1" display="Precios de productos por año, según concepto (en US$ corrientes)."/>
    <hyperlink ref="D116" location="'6.3'!A1" display="Precios de productos por año, según concepto (en $ constantes de 2011)."/>
    <hyperlink ref="D10" location="'1.2.1'!A1" display="Precios del cuero vacuno (en $ corrientes)."/>
    <hyperlink ref="D12" location="'1.3.1'!A1" display="Precios lana vellón (en $ corrientes)."/>
    <hyperlink ref="D13" location="'1.3.1'!A1" display="Precios lana vellón (en US$ corrientes)."/>
    <hyperlink ref="D14" location="'1.3.3'!A1" display="Precios lana vellón (en $ constantes de 2011)"/>
    <hyperlink ref="D16" location="'1.4.1'!A1" display="Precios leche (en $ corrientes)."/>
    <hyperlink ref="D17" location="'1.4.2'!A1" display="Precios leche (en US$ corrientes)."/>
    <hyperlink ref="D18" location="'1.4.3'!A1" display="Precios leche (en $ constantes de 2011)"/>
    <hyperlink ref="D20" location="'1.5.1'!A1" display="Precios de productos ovinos (en $ corrientes)."/>
    <hyperlink ref="D21" location="'1.5.2'!A1" display="Precios de productos ovinos (en US$ corrientes)."/>
    <hyperlink ref="D22" location="'1.5.3'!A1" display="Precios de productos ovinos (en $ constantes de 2011)"/>
    <hyperlink ref="D24" location="'1.6.1'!A1" display="Precios de productos porcinos (en $ corrientes)."/>
    <hyperlink ref="D25" location="'1.6.2'!A1" display="Precios de productos porcinos (en US$ corrientes)."/>
    <hyperlink ref="D26" location="'1.6.3'!A1" display="Precios de productos porcionos (en $ constantes de 2011)"/>
  </hyperlinks>
  <pageMargins left="0.75" right="0.75" top="1" bottom="1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30"/>
  <sheetViews>
    <sheetView workbookViewId="0">
      <pane ySplit="8" topLeftCell="A9" activePane="bottomLeft" state="frozen"/>
      <selection activeCell="E18" sqref="E18"/>
      <selection pane="bottomLeft"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4" ht="12.75" customHeight="1" x14ac:dyDescent="0.2">
      <c r="A1" s="1" t="s">
        <v>283</v>
      </c>
      <c r="B1" s="2"/>
      <c r="C1" s="36"/>
      <c r="D1" s="55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281</v>
      </c>
    </row>
    <row r="6" spans="1:4" ht="12.75" customHeight="1" x14ac:dyDescent="0.2">
      <c r="A6" s="5" t="s">
        <v>282</v>
      </c>
    </row>
    <row r="8" spans="1:4" x14ac:dyDescent="0.2">
      <c r="A8" s="20" t="s">
        <v>4</v>
      </c>
      <c r="B8" s="9" t="s">
        <v>212</v>
      </c>
      <c r="C8" s="44" t="s">
        <v>213</v>
      </c>
    </row>
    <row r="9" spans="1:4" x14ac:dyDescent="0.2">
      <c r="A9" s="22">
        <v>1995</v>
      </c>
      <c r="B9" s="12">
        <v>0.25</v>
      </c>
      <c r="C9" s="12">
        <v>0.15</v>
      </c>
    </row>
    <row r="10" spans="1:4" x14ac:dyDescent="0.2">
      <c r="A10" s="22">
        <v>1996</v>
      </c>
      <c r="B10" s="12">
        <v>0.26</v>
      </c>
      <c r="C10" s="12">
        <v>0.17</v>
      </c>
    </row>
    <row r="11" spans="1:4" x14ac:dyDescent="0.2">
      <c r="A11" s="22">
        <v>1997</v>
      </c>
      <c r="B11" s="12">
        <v>0.25</v>
      </c>
      <c r="C11" s="12">
        <v>0.17</v>
      </c>
    </row>
    <row r="12" spans="1:4" x14ac:dyDescent="0.2">
      <c r="A12" s="22">
        <v>1998</v>
      </c>
      <c r="B12" s="12">
        <v>0.24</v>
      </c>
      <c r="C12" s="12">
        <v>0.14000000000000001</v>
      </c>
    </row>
    <row r="13" spans="1:4" x14ac:dyDescent="0.2">
      <c r="A13" s="22">
        <v>1999</v>
      </c>
      <c r="B13" s="12">
        <v>0.23738977072310408</v>
      </c>
      <c r="C13" s="12">
        <v>0.11375661375661376</v>
      </c>
    </row>
    <row r="14" spans="1:4" x14ac:dyDescent="0.2">
      <c r="A14" s="22">
        <v>2000</v>
      </c>
      <c r="B14" s="12">
        <v>0.25</v>
      </c>
      <c r="C14" s="12">
        <v>0.12</v>
      </c>
    </row>
    <row r="15" spans="1:4" x14ac:dyDescent="0.2">
      <c r="A15" s="22">
        <v>2001</v>
      </c>
      <c r="B15" s="12">
        <v>0.23499999999999999</v>
      </c>
      <c r="C15" s="12">
        <v>0.12590000000000001</v>
      </c>
    </row>
    <row r="16" spans="1:4" x14ac:dyDescent="0.2">
      <c r="A16" s="22">
        <v>2002</v>
      </c>
      <c r="B16" s="12">
        <v>0.15962441314553991</v>
      </c>
      <c r="C16" s="12">
        <v>8.9201877934272297E-2</v>
      </c>
    </row>
    <row r="17" spans="1:3" x14ac:dyDescent="0.2">
      <c r="A17" s="22">
        <v>2003</v>
      </c>
      <c r="B17" s="12">
        <v>0.14000000000000001</v>
      </c>
      <c r="C17" s="12">
        <v>0.13</v>
      </c>
    </row>
    <row r="18" spans="1:3" x14ac:dyDescent="0.2">
      <c r="A18" s="22">
        <v>2004</v>
      </c>
      <c r="B18" s="12">
        <v>0.16</v>
      </c>
      <c r="C18" s="12">
        <v>0.14000000000000001</v>
      </c>
    </row>
    <row r="19" spans="1:3" x14ac:dyDescent="0.2">
      <c r="A19" s="22">
        <v>2005</v>
      </c>
      <c r="B19" s="12">
        <v>0.2</v>
      </c>
      <c r="C19" s="12">
        <v>0.17</v>
      </c>
    </row>
    <row r="20" spans="1:3" x14ac:dyDescent="0.2">
      <c r="A20" s="22">
        <v>2006</v>
      </c>
      <c r="B20" s="12">
        <v>0.20520560369148541</v>
      </c>
      <c r="C20" s="12">
        <v>0.16796950993661747</v>
      </c>
    </row>
    <row r="21" spans="1:3" x14ac:dyDescent="0.2">
      <c r="A21" s="22">
        <v>2007</v>
      </c>
      <c r="B21" s="12">
        <v>0.24261258574410974</v>
      </c>
      <c r="C21" s="12">
        <v>0.25862701887675893</v>
      </c>
    </row>
    <row r="22" spans="1:3" x14ac:dyDescent="0.2">
      <c r="A22" s="22">
        <v>2008</v>
      </c>
      <c r="B22" s="12" t="s">
        <v>285</v>
      </c>
      <c r="C22" s="12">
        <v>0.34697161360128564</v>
      </c>
    </row>
    <row r="23" spans="1:3" x14ac:dyDescent="0.2">
      <c r="A23" s="22">
        <v>2009</v>
      </c>
      <c r="B23" s="12" t="s">
        <v>285</v>
      </c>
      <c r="C23" s="12">
        <v>0.22</v>
      </c>
    </row>
    <row r="24" spans="1:3" x14ac:dyDescent="0.2">
      <c r="A24" s="22">
        <v>2010</v>
      </c>
      <c r="B24" s="12" t="s">
        <v>285</v>
      </c>
      <c r="C24" s="12">
        <v>0.31949678218130301</v>
      </c>
    </row>
    <row r="25" spans="1:3" x14ac:dyDescent="0.2">
      <c r="A25" s="22">
        <v>2011</v>
      </c>
      <c r="B25" s="12" t="s">
        <v>285</v>
      </c>
      <c r="C25" s="12">
        <v>0.41</v>
      </c>
    </row>
    <row r="26" spans="1:3" x14ac:dyDescent="0.2">
      <c r="A26" s="22">
        <v>2012</v>
      </c>
      <c r="B26" s="12" t="s">
        <v>285</v>
      </c>
      <c r="C26" s="12">
        <v>0.38</v>
      </c>
    </row>
    <row r="27" spans="1:3" x14ac:dyDescent="0.2">
      <c r="A27" s="22">
        <v>2013</v>
      </c>
      <c r="B27" s="12" t="s">
        <v>285</v>
      </c>
      <c r="C27" s="12">
        <v>0.42</v>
      </c>
    </row>
    <row r="28" spans="1:3" x14ac:dyDescent="0.2">
      <c r="A28" s="22">
        <v>2014</v>
      </c>
      <c r="B28" s="12" t="s">
        <v>285</v>
      </c>
      <c r="C28" s="12">
        <v>0.43</v>
      </c>
    </row>
    <row r="29" spans="1:3" x14ac:dyDescent="0.2">
      <c r="A29" s="22">
        <v>2015</v>
      </c>
      <c r="B29" s="12" t="s">
        <v>285</v>
      </c>
      <c r="C29" s="12">
        <v>0.3</v>
      </c>
    </row>
    <row r="30" spans="1:3" x14ac:dyDescent="0.2">
      <c r="A30" s="22">
        <v>2016</v>
      </c>
      <c r="B30" s="12" t="s">
        <v>285</v>
      </c>
      <c r="C30" s="12">
        <v>0.28000000000000003</v>
      </c>
    </row>
  </sheetData>
  <phoneticPr fontId="0" type="noConversion"/>
  <pageMargins left="0.75" right="0.75" top="1" bottom="1" header="0" footer="0"/>
  <pageSetup orientation="portrait" horizontalDpi="120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F33"/>
  <sheetViews>
    <sheetView workbookViewId="0">
      <pane ySplit="10" topLeftCell="A11" activePane="bottomLeft" state="frozen"/>
      <selection activeCell="E18" sqref="E18"/>
      <selection pane="bottomLeft" activeCell="B11" sqref="B11:C2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4" ht="12.75" customHeight="1" x14ac:dyDescent="0.2">
      <c r="A1" s="1" t="s">
        <v>307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10</v>
      </c>
    </row>
    <row r="6" spans="1:4" x14ac:dyDescent="0.2">
      <c r="A6" s="5" t="s">
        <v>115</v>
      </c>
    </row>
    <row r="7" spans="1:4" ht="12.75" customHeight="1" x14ac:dyDescent="0.2">
      <c r="A7" s="5" t="s">
        <v>284</v>
      </c>
    </row>
    <row r="8" spans="1:4" ht="12.75" customHeight="1" x14ac:dyDescent="0.2">
      <c r="A8" s="5" t="s">
        <v>230</v>
      </c>
    </row>
    <row r="10" spans="1:4" x14ac:dyDescent="0.2">
      <c r="A10" s="20" t="s">
        <v>4</v>
      </c>
      <c r="B10" s="9" t="s">
        <v>212</v>
      </c>
      <c r="C10" s="9" t="s">
        <v>213</v>
      </c>
    </row>
    <row r="11" spans="1:4" x14ac:dyDescent="0.2">
      <c r="A11" s="16">
        <v>2002</v>
      </c>
      <c r="B11" s="21">
        <v>13.065</v>
      </c>
      <c r="C11" s="21">
        <v>9.1493578484649927</v>
      </c>
    </row>
    <row r="12" spans="1:4" x14ac:dyDescent="0.2">
      <c r="A12" s="22">
        <v>2003</v>
      </c>
      <c r="B12" s="21">
        <v>10.2030916</v>
      </c>
      <c r="C12" s="21">
        <v>10.764148561560935</v>
      </c>
    </row>
    <row r="13" spans="1:4" x14ac:dyDescent="0.2">
      <c r="A13" s="22">
        <v>2004</v>
      </c>
      <c r="B13" s="21">
        <v>10.441999999999998</v>
      </c>
      <c r="C13" s="21">
        <v>10.983611615149579</v>
      </c>
    </row>
    <row r="14" spans="1:4" x14ac:dyDescent="0.2">
      <c r="A14" s="22">
        <v>2005</v>
      </c>
      <c r="B14" s="21">
        <v>13.181000000000001</v>
      </c>
      <c r="C14" s="21">
        <v>13.348540062875388</v>
      </c>
    </row>
    <row r="15" spans="1:4" x14ac:dyDescent="0.2">
      <c r="A15" s="22">
        <v>2006</v>
      </c>
      <c r="B15" s="21">
        <v>13.091000000000001</v>
      </c>
      <c r="C15" s="21">
        <v>12.995128902044822</v>
      </c>
    </row>
    <row r="16" spans="1:4" x14ac:dyDescent="0.2">
      <c r="A16" s="22">
        <v>2007</v>
      </c>
      <c r="B16" s="21">
        <v>12.072043200000001</v>
      </c>
      <c r="C16" s="21">
        <v>15.617473261793203</v>
      </c>
    </row>
    <row r="17" spans="1:6" x14ac:dyDescent="0.2">
      <c r="A17" s="22">
        <v>2008</v>
      </c>
      <c r="B17" s="12" t="s">
        <v>300</v>
      </c>
      <c r="C17" s="21">
        <v>15.224973438724261</v>
      </c>
    </row>
    <row r="18" spans="1:6" x14ac:dyDescent="0.2">
      <c r="A18" s="22">
        <v>2009</v>
      </c>
      <c r="B18" s="12" t="s">
        <v>300</v>
      </c>
      <c r="C18" s="21">
        <v>8.9941501203483156</v>
      </c>
    </row>
    <row r="19" spans="1:6" x14ac:dyDescent="0.2">
      <c r="A19" s="22">
        <v>2010</v>
      </c>
      <c r="B19" s="12" t="s">
        <v>300</v>
      </c>
      <c r="C19" s="21">
        <v>9.7194397502823744</v>
      </c>
    </row>
    <row r="20" spans="1:6" x14ac:dyDescent="0.2">
      <c r="A20" s="16">
        <v>2011</v>
      </c>
      <c r="B20" s="12" t="s">
        <v>300</v>
      </c>
      <c r="C20" s="21">
        <v>9.8645131004638333</v>
      </c>
    </row>
    <row r="21" spans="1:6" x14ac:dyDescent="0.2">
      <c r="A21" s="16">
        <v>2012</v>
      </c>
      <c r="B21" s="12" t="s">
        <v>300</v>
      </c>
      <c r="C21" s="21">
        <v>9.2012876856021553</v>
      </c>
    </row>
    <row r="22" spans="1:6" x14ac:dyDescent="0.2">
      <c r="A22" s="16">
        <v>2013</v>
      </c>
      <c r="B22" s="12" t="s">
        <v>300</v>
      </c>
      <c r="C22" s="21">
        <v>9.8554145569802944</v>
      </c>
    </row>
    <row r="23" spans="1:6" x14ac:dyDescent="0.2">
      <c r="A23" s="16">
        <v>2014</v>
      </c>
      <c r="B23" s="12" t="s">
        <v>300</v>
      </c>
      <c r="C23" s="21">
        <v>10.524458877896175</v>
      </c>
    </row>
    <row r="24" spans="1:6" x14ac:dyDescent="0.2">
      <c r="A24" s="16">
        <v>2015</v>
      </c>
      <c r="B24" s="12" t="s">
        <v>300</v>
      </c>
      <c r="C24" s="21">
        <v>8.111486068804874</v>
      </c>
      <c r="F24" s="23"/>
    </row>
    <row r="25" spans="1:6" x14ac:dyDescent="0.2">
      <c r="A25" s="16">
        <v>2016</v>
      </c>
      <c r="B25" s="12" t="s">
        <v>300</v>
      </c>
      <c r="C25" s="21">
        <v>8.43</v>
      </c>
      <c r="F25" s="23"/>
    </row>
    <row r="26" spans="1:6" x14ac:dyDescent="0.2">
      <c r="C26" s="21"/>
      <c r="F26" s="23"/>
    </row>
    <row r="27" spans="1:6" x14ac:dyDescent="0.2">
      <c r="F27" s="23"/>
    </row>
    <row r="28" spans="1:6" x14ac:dyDescent="0.2">
      <c r="F28" s="23"/>
    </row>
    <row r="29" spans="1:6" x14ac:dyDescent="0.2">
      <c r="F29" s="23"/>
    </row>
    <row r="30" spans="1:6" x14ac:dyDescent="0.2">
      <c r="F30" s="23"/>
    </row>
    <row r="31" spans="1:6" x14ac:dyDescent="0.2">
      <c r="F31" s="23"/>
    </row>
    <row r="32" spans="1:6" x14ac:dyDescent="0.2">
      <c r="F32" s="23"/>
    </row>
    <row r="33" spans="6:6" x14ac:dyDescent="0.2">
      <c r="F33" s="23"/>
    </row>
  </sheetData>
  <phoneticPr fontId="20" type="noConversion"/>
  <pageMargins left="0.75" right="0.75" top="1" bottom="1" header="0" footer="0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E29"/>
  <sheetViews>
    <sheetView workbookViewId="0">
      <selection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7.28515625" style="5" customWidth="1"/>
    <col min="4" max="16384" width="11.42578125" style="5"/>
  </cols>
  <sheetData>
    <row r="1" spans="1:5" ht="12.75" customHeight="1" x14ac:dyDescent="0.2">
      <c r="A1" s="1" t="s">
        <v>288</v>
      </c>
      <c r="B1" s="2"/>
      <c r="C1" s="3"/>
      <c r="D1" s="4"/>
    </row>
    <row r="2" spans="1:5" ht="12.75" customHeight="1" x14ac:dyDescent="0.2">
      <c r="A2" s="6" t="s">
        <v>1</v>
      </c>
    </row>
    <row r="3" spans="1:5" ht="12.75" customHeight="1" x14ac:dyDescent="0.2">
      <c r="A3" s="6" t="s">
        <v>2</v>
      </c>
    </row>
    <row r="4" spans="1:5" ht="12.75" customHeight="1" x14ac:dyDescent="0.2">
      <c r="A4" s="5" t="s">
        <v>303</v>
      </c>
    </row>
    <row r="5" spans="1:5" ht="12.75" customHeight="1" x14ac:dyDescent="0.2">
      <c r="A5" s="5" t="s">
        <v>3</v>
      </c>
    </row>
    <row r="7" spans="1:5" x14ac:dyDescent="0.2">
      <c r="A7" s="20" t="s">
        <v>4</v>
      </c>
      <c r="B7" s="9" t="s">
        <v>205</v>
      </c>
      <c r="C7" s="10" t="s">
        <v>206</v>
      </c>
    </row>
    <row r="8" spans="1:5" x14ac:dyDescent="0.2">
      <c r="A8" s="22">
        <v>1995</v>
      </c>
      <c r="B8" s="12">
        <v>4.91</v>
      </c>
      <c r="C8" s="12">
        <v>3.4</v>
      </c>
    </row>
    <row r="9" spans="1:5" x14ac:dyDescent="0.2">
      <c r="A9" s="22">
        <v>1996</v>
      </c>
      <c r="B9" s="12">
        <v>5.2</v>
      </c>
      <c r="C9" s="12">
        <v>3.64</v>
      </c>
    </row>
    <row r="10" spans="1:5" x14ac:dyDescent="0.2">
      <c r="A10" s="22">
        <v>1997</v>
      </c>
      <c r="B10" s="12">
        <v>6.77</v>
      </c>
      <c r="C10" s="12">
        <v>4.8</v>
      </c>
    </row>
    <row r="11" spans="1:5" x14ac:dyDescent="0.2">
      <c r="A11" s="22">
        <v>1998</v>
      </c>
      <c r="B11" s="12">
        <v>7.83</v>
      </c>
      <c r="C11" s="12">
        <v>6.41</v>
      </c>
    </row>
    <row r="12" spans="1:5" x14ac:dyDescent="0.2">
      <c r="A12" s="22">
        <v>1999</v>
      </c>
      <c r="B12" s="12">
        <v>7.82</v>
      </c>
      <c r="C12" s="12">
        <v>5.22</v>
      </c>
    </row>
    <row r="13" spans="1:5" x14ac:dyDescent="0.2">
      <c r="A13" s="22">
        <v>2000</v>
      </c>
      <c r="B13" s="12">
        <v>6.52</v>
      </c>
      <c r="C13" s="12">
        <v>5.76</v>
      </c>
    </row>
    <row r="14" spans="1:5" x14ac:dyDescent="0.2">
      <c r="A14" s="22">
        <v>2001</v>
      </c>
      <c r="B14" s="12">
        <v>7.87</v>
      </c>
      <c r="C14" s="12">
        <v>6.59</v>
      </c>
      <c r="D14" s="23"/>
      <c r="E14" s="23"/>
    </row>
    <row r="15" spans="1:5" x14ac:dyDescent="0.2">
      <c r="A15" s="22">
        <v>2002</v>
      </c>
      <c r="B15" s="12">
        <v>16.04</v>
      </c>
      <c r="C15" s="12">
        <v>11.41</v>
      </c>
      <c r="D15" s="23"/>
      <c r="E15" s="23"/>
    </row>
    <row r="16" spans="1:5" x14ac:dyDescent="0.2">
      <c r="A16" s="22">
        <v>2003</v>
      </c>
      <c r="B16" s="12">
        <v>24.98</v>
      </c>
      <c r="C16" s="12">
        <v>24.3</v>
      </c>
      <c r="D16" s="23"/>
      <c r="E16" s="23"/>
    </row>
    <row r="17" spans="1:5" x14ac:dyDescent="0.2">
      <c r="A17" s="22">
        <v>2004</v>
      </c>
      <c r="B17" s="12">
        <v>28.75</v>
      </c>
      <c r="C17" s="12">
        <v>26.8</v>
      </c>
      <c r="D17" s="23"/>
      <c r="E17" s="23"/>
    </row>
    <row r="18" spans="1:5" x14ac:dyDescent="0.2">
      <c r="A18" s="22">
        <v>2005</v>
      </c>
      <c r="B18" s="12">
        <v>18.98</v>
      </c>
      <c r="C18" s="12">
        <v>18.59</v>
      </c>
      <c r="D18" s="23"/>
      <c r="E18" s="23"/>
    </row>
    <row r="19" spans="1:5" x14ac:dyDescent="0.2">
      <c r="A19" s="22">
        <v>2006</v>
      </c>
      <c r="B19" s="12">
        <v>17.18</v>
      </c>
      <c r="C19" s="12">
        <v>14.31</v>
      </c>
      <c r="D19" s="23"/>
      <c r="E19" s="23"/>
    </row>
    <row r="20" spans="1:5" x14ac:dyDescent="0.2">
      <c r="A20" s="22">
        <v>2007</v>
      </c>
      <c r="B20" s="12">
        <v>19.91</v>
      </c>
      <c r="C20" s="12">
        <v>18.02</v>
      </c>
      <c r="D20" s="23"/>
      <c r="E20" s="23"/>
    </row>
    <row r="21" spans="1:5" x14ac:dyDescent="0.2">
      <c r="A21" s="22">
        <v>2008</v>
      </c>
      <c r="B21" s="12">
        <v>22.772500000000001</v>
      </c>
      <c r="C21" s="12">
        <v>20.034166666666668</v>
      </c>
      <c r="D21" s="23"/>
      <c r="E21" s="23"/>
    </row>
    <row r="22" spans="1:5" x14ac:dyDescent="0.2">
      <c r="A22" s="22">
        <v>2009</v>
      </c>
      <c r="B22" s="12">
        <v>21.6</v>
      </c>
      <c r="C22" s="12">
        <v>18.5</v>
      </c>
    </row>
    <row r="23" spans="1:5" x14ac:dyDescent="0.2">
      <c r="A23" s="22">
        <v>2010</v>
      </c>
      <c r="B23" s="12">
        <v>39.134190491930319</v>
      </c>
      <c r="C23" s="12">
        <v>32.804475425038845</v>
      </c>
    </row>
    <row r="24" spans="1:5" x14ac:dyDescent="0.2">
      <c r="A24" s="16">
        <v>2011</v>
      </c>
      <c r="B24" s="12">
        <v>44.64</v>
      </c>
      <c r="C24" s="12">
        <v>41.91</v>
      </c>
    </row>
    <row r="25" spans="1:5" x14ac:dyDescent="0.2">
      <c r="A25" s="22">
        <v>2012</v>
      </c>
      <c r="B25" s="12">
        <v>33.9</v>
      </c>
      <c r="C25" s="12">
        <v>30</v>
      </c>
    </row>
    <row r="26" spans="1:5" x14ac:dyDescent="0.2">
      <c r="A26" s="16">
        <v>2013</v>
      </c>
      <c r="B26" s="12">
        <v>35.1</v>
      </c>
      <c r="C26" s="12">
        <v>29.3</v>
      </c>
    </row>
    <row r="27" spans="1:5" x14ac:dyDescent="0.2">
      <c r="A27" s="16">
        <v>2014</v>
      </c>
      <c r="B27" s="12">
        <v>42.2</v>
      </c>
      <c r="C27" s="12">
        <v>36.6</v>
      </c>
    </row>
    <row r="28" spans="1:5" x14ac:dyDescent="0.2">
      <c r="A28" s="16">
        <v>2015</v>
      </c>
      <c r="B28" s="12">
        <v>48</v>
      </c>
      <c r="C28" s="12">
        <v>42.6</v>
      </c>
    </row>
    <row r="29" spans="1:5" x14ac:dyDescent="0.2">
      <c r="A29" s="16">
        <v>2016</v>
      </c>
      <c r="B29" s="12">
        <v>44.62</v>
      </c>
      <c r="C29" s="12">
        <v>40.49</v>
      </c>
    </row>
  </sheetData>
  <phoneticPr fontId="2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E29"/>
  <sheetViews>
    <sheetView workbookViewId="0">
      <pane ySplit="7" topLeftCell="A8" activePane="bottomLeft" state="frozen"/>
      <selection activeCell="A4" sqref="A4"/>
      <selection pane="bottomLeft"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6.28515625" style="5" customWidth="1"/>
    <col min="4" max="16384" width="11.42578125" style="5"/>
  </cols>
  <sheetData>
    <row r="1" spans="1:5" ht="12.75" customHeight="1" x14ac:dyDescent="0.2">
      <c r="A1" s="1" t="s">
        <v>289</v>
      </c>
      <c r="B1" s="2"/>
      <c r="C1" s="3"/>
      <c r="D1" s="4"/>
    </row>
    <row r="2" spans="1:5" ht="12.75" customHeight="1" x14ac:dyDescent="0.2">
      <c r="A2" s="6" t="s">
        <v>1</v>
      </c>
    </row>
    <row r="3" spans="1:5" ht="12.75" customHeight="1" x14ac:dyDescent="0.2">
      <c r="A3" s="6" t="s">
        <v>2</v>
      </c>
    </row>
    <row r="4" spans="1:5" ht="12.75" customHeight="1" x14ac:dyDescent="0.2">
      <c r="A4" s="5" t="s">
        <v>303</v>
      </c>
    </row>
    <row r="5" spans="1:5" ht="12.75" customHeight="1" x14ac:dyDescent="0.2">
      <c r="A5" s="5" t="s">
        <v>3</v>
      </c>
    </row>
    <row r="7" spans="1:5" x14ac:dyDescent="0.2">
      <c r="A7" s="20" t="s">
        <v>4</v>
      </c>
      <c r="B7" s="9" t="s">
        <v>205</v>
      </c>
      <c r="C7" s="10" t="s">
        <v>206</v>
      </c>
    </row>
    <row r="8" spans="1:5" x14ac:dyDescent="0.2">
      <c r="A8" s="22">
        <v>1995</v>
      </c>
      <c r="B8" s="12">
        <v>0.74</v>
      </c>
      <c r="C8" s="12">
        <v>0.53</v>
      </c>
    </row>
    <row r="9" spans="1:5" x14ac:dyDescent="0.2">
      <c r="A9" s="22">
        <v>1996</v>
      </c>
      <c r="B9" s="12">
        <v>0.63</v>
      </c>
      <c r="C9" s="12">
        <v>0.45</v>
      </c>
    </row>
    <row r="10" spans="1:5" x14ac:dyDescent="0.2">
      <c r="A10" s="22">
        <v>1997</v>
      </c>
      <c r="B10" s="12">
        <v>0.7</v>
      </c>
      <c r="C10" s="12">
        <v>0.5</v>
      </c>
    </row>
    <row r="11" spans="1:5" x14ac:dyDescent="0.2">
      <c r="A11" s="22">
        <v>1998</v>
      </c>
      <c r="B11" s="12">
        <v>0.74</v>
      </c>
      <c r="C11" s="12">
        <v>0.61</v>
      </c>
    </row>
    <row r="12" spans="1:5" x14ac:dyDescent="0.2">
      <c r="A12" s="22">
        <v>1999</v>
      </c>
      <c r="B12" s="12">
        <v>0.68959435626102294</v>
      </c>
      <c r="C12" s="12">
        <v>0.46031746031746029</v>
      </c>
    </row>
    <row r="13" spans="1:5" x14ac:dyDescent="0.2">
      <c r="A13" s="22">
        <v>2000</v>
      </c>
      <c r="B13" s="15">
        <v>0.53</v>
      </c>
      <c r="C13" s="15">
        <v>0.48</v>
      </c>
    </row>
    <row r="14" spans="1:5" x14ac:dyDescent="0.2">
      <c r="A14" s="22">
        <v>2001</v>
      </c>
      <c r="B14" s="15">
        <v>0.57999999999999996</v>
      </c>
      <c r="C14" s="15">
        <v>0.5</v>
      </c>
      <c r="D14" s="138"/>
      <c r="E14" s="138"/>
    </row>
    <row r="15" spans="1:5" x14ac:dyDescent="0.2">
      <c r="A15" s="22">
        <v>2002</v>
      </c>
      <c r="B15" s="12">
        <v>0.65</v>
      </c>
      <c r="C15" s="12">
        <v>0.52112676056338025</v>
      </c>
      <c r="D15" s="138"/>
      <c r="E15" s="138"/>
    </row>
    <row r="16" spans="1:5" x14ac:dyDescent="0.2">
      <c r="A16" s="22">
        <v>2003</v>
      </c>
      <c r="B16" s="15">
        <v>0.88</v>
      </c>
      <c r="C16" s="15">
        <v>0.86</v>
      </c>
      <c r="D16" s="138"/>
      <c r="E16" s="138"/>
    </row>
    <row r="17" spans="1:5" x14ac:dyDescent="0.2">
      <c r="A17" s="22">
        <v>2004</v>
      </c>
      <c r="B17" s="15">
        <v>1.04</v>
      </c>
      <c r="C17" s="15">
        <v>0.95</v>
      </c>
      <c r="D17" s="138"/>
      <c r="E17" s="138"/>
    </row>
    <row r="18" spans="1:5" x14ac:dyDescent="0.2">
      <c r="A18" s="22">
        <v>2005</v>
      </c>
      <c r="B18" s="15">
        <v>0.79</v>
      </c>
      <c r="C18" s="15">
        <v>0.75</v>
      </c>
      <c r="D18" s="138"/>
      <c r="E18" s="138"/>
    </row>
    <row r="19" spans="1:5" x14ac:dyDescent="0.2">
      <c r="A19" s="22">
        <v>2006</v>
      </c>
      <c r="B19" s="15">
        <v>0.71</v>
      </c>
      <c r="C19" s="15">
        <v>0.59</v>
      </c>
      <c r="D19" s="138"/>
      <c r="E19" s="138"/>
    </row>
    <row r="20" spans="1:5" x14ac:dyDescent="0.2">
      <c r="A20" s="22">
        <v>2007</v>
      </c>
      <c r="B20" s="17">
        <v>0.87</v>
      </c>
      <c r="C20" s="17">
        <v>0.79</v>
      </c>
      <c r="D20" s="138"/>
      <c r="E20" s="138"/>
    </row>
    <row r="21" spans="1:5" x14ac:dyDescent="0.2">
      <c r="A21" s="22">
        <v>2008</v>
      </c>
      <c r="B21" s="17">
        <v>1.087044727671965</v>
      </c>
      <c r="C21" s="17">
        <v>0.95633045332314981</v>
      </c>
      <c r="D21" s="138"/>
      <c r="E21" s="138"/>
    </row>
    <row r="22" spans="1:5" x14ac:dyDescent="0.2">
      <c r="A22" s="22">
        <v>2009</v>
      </c>
      <c r="B22" s="17">
        <v>0.96</v>
      </c>
      <c r="C22" s="17">
        <v>0.82</v>
      </c>
    </row>
    <row r="23" spans="1:5" x14ac:dyDescent="0.2">
      <c r="A23" s="22">
        <v>2010</v>
      </c>
      <c r="B23" s="17">
        <v>1.9510920055305925</v>
      </c>
      <c r="C23" s="17">
        <v>1.6355148514089273</v>
      </c>
    </row>
    <row r="24" spans="1:5" x14ac:dyDescent="0.2">
      <c r="A24" s="16">
        <v>2011</v>
      </c>
      <c r="B24" s="12">
        <v>2.31</v>
      </c>
      <c r="C24" s="12">
        <v>2.17</v>
      </c>
    </row>
    <row r="25" spans="1:5" x14ac:dyDescent="0.2">
      <c r="A25" s="22">
        <v>2012</v>
      </c>
      <c r="B25" s="12">
        <v>1.67</v>
      </c>
      <c r="C25" s="12">
        <v>1.48</v>
      </c>
    </row>
    <row r="26" spans="1:5" x14ac:dyDescent="0.2">
      <c r="A26" s="16">
        <v>2013</v>
      </c>
      <c r="B26" s="12">
        <v>1.67</v>
      </c>
      <c r="C26" s="12">
        <v>1.41</v>
      </c>
    </row>
    <row r="27" spans="1:5" x14ac:dyDescent="0.2">
      <c r="A27" s="16">
        <v>2014</v>
      </c>
      <c r="B27" s="12">
        <v>1.79</v>
      </c>
      <c r="C27" s="12">
        <v>1.56</v>
      </c>
    </row>
    <row r="28" spans="1:5" x14ac:dyDescent="0.2">
      <c r="A28" s="22">
        <v>2015</v>
      </c>
      <c r="B28" s="12">
        <v>1.7</v>
      </c>
      <c r="C28" s="12">
        <v>1.53</v>
      </c>
    </row>
    <row r="29" spans="1:5" x14ac:dyDescent="0.2">
      <c r="A29" s="16">
        <v>2016</v>
      </c>
      <c r="B29" s="12">
        <v>1.53</v>
      </c>
      <c r="C29" s="12">
        <v>1.37</v>
      </c>
    </row>
  </sheetData>
  <phoneticPr fontId="0" type="noConversion"/>
  <pageMargins left="0.75" right="0.75" top="1" bottom="1" header="0" footer="0"/>
  <pageSetup orientation="portrait" horizontalDpi="120" verticalDpi="14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F31"/>
  <sheetViews>
    <sheetView workbookViewId="0">
      <pane ySplit="9" topLeftCell="A10" activePane="bottomLeft" state="frozen"/>
      <selection activeCell="A4" sqref="A4"/>
      <selection pane="bottomLeft" activeCell="B10" sqref="B10:C24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3.42578125" style="5" customWidth="1"/>
    <col min="4" max="16384" width="11.42578125" style="5"/>
  </cols>
  <sheetData>
    <row r="1" spans="1:4" ht="12.75" customHeight="1" x14ac:dyDescent="0.2">
      <c r="A1" s="1" t="s">
        <v>308</v>
      </c>
      <c r="B1" s="2"/>
      <c r="C1" s="3"/>
      <c r="D1" s="36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10</v>
      </c>
    </row>
    <row r="6" spans="1:4" x14ac:dyDescent="0.2">
      <c r="A6" s="5" t="s">
        <v>115</v>
      </c>
    </row>
    <row r="7" spans="1:4" ht="12.75" customHeight="1" x14ac:dyDescent="0.2">
      <c r="A7" s="5" t="s">
        <v>11</v>
      </c>
    </row>
    <row r="9" spans="1:4" ht="22.5" x14ac:dyDescent="0.2">
      <c r="A9" s="20" t="s">
        <v>4</v>
      </c>
      <c r="B9" s="9" t="s">
        <v>205</v>
      </c>
      <c r="C9" s="9" t="s">
        <v>206</v>
      </c>
    </row>
    <row r="10" spans="1:4" x14ac:dyDescent="0.2">
      <c r="A10" s="33">
        <v>2002</v>
      </c>
      <c r="B10" s="22">
        <v>75.647267984215702</v>
      </c>
      <c r="C10" s="22">
        <v>53.811429407724518</v>
      </c>
    </row>
    <row r="11" spans="1:4" x14ac:dyDescent="0.2">
      <c r="A11" s="33">
        <v>2003</v>
      </c>
      <c r="B11" s="22">
        <v>78.070679235748997</v>
      </c>
      <c r="C11" s="22">
        <v>75.945456582413954</v>
      </c>
    </row>
    <row r="12" spans="1:4" x14ac:dyDescent="0.2">
      <c r="A12" s="33">
        <v>2004</v>
      </c>
      <c r="B12" s="22">
        <v>78.944708483887609</v>
      </c>
      <c r="C12" s="22">
        <v>73.590197821502173</v>
      </c>
    </row>
    <row r="13" spans="1:4" x14ac:dyDescent="0.2">
      <c r="A13" s="33">
        <v>2005</v>
      </c>
      <c r="B13" s="22">
        <v>61.793973266676808</v>
      </c>
      <c r="C13" s="22">
        <v>60.52423408996426</v>
      </c>
    </row>
    <row r="14" spans="1:4" x14ac:dyDescent="0.2">
      <c r="A14" s="33">
        <v>2006</v>
      </c>
      <c r="B14" s="22">
        <v>55.212264946367114</v>
      </c>
      <c r="C14" s="22">
        <v>45.98879577313815</v>
      </c>
    </row>
    <row r="15" spans="1:4" x14ac:dyDescent="0.2">
      <c r="A15" s="33">
        <v>2007</v>
      </c>
      <c r="B15" s="22">
        <v>51.224360330903096</v>
      </c>
      <c r="C15" s="22">
        <v>46.361776653082558</v>
      </c>
    </row>
    <row r="16" spans="1:4" x14ac:dyDescent="0.2">
      <c r="A16" s="33">
        <v>2008</v>
      </c>
      <c r="B16" s="22">
        <v>47.699081010497956</v>
      </c>
      <c r="C16" s="22">
        <v>41.963391758092044</v>
      </c>
    </row>
    <row r="17" spans="1:6" x14ac:dyDescent="0.2">
      <c r="A17" s="33">
        <v>2009</v>
      </c>
      <c r="B17" s="22">
        <v>38.854728519904732</v>
      </c>
      <c r="C17" s="22">
        <v>33.278355445288774</v>
      </c>
    </row>
    <row r="18" spans="1:6" x14ac:dyDescent="0.2">
      <c r="A18" s="33">
        <v>2010</v>
      </c>
      <c r="B18" s="22">
        <v>59.3543417418554</v>
      </c>
      <c r="C18" s="22">
        <v>49.754141341994874</v>
      </c>
    </row>
    <row r="19" spans="1:6" x14ac:dyDescent="0.2">
      <c r="A19" s="33">
        <v>2011</v>
      </c>
      <c r="B19" s="22">
        <v>55.740742380342475</v>
      </c>
      <c r="C19" s="22">
        <v>52.331866334232814</v>
      </c>
    </row>
    <row r="20" spans="1:6" x14ac:dyDescent="0.2">
      <c r="A20" s="33">
        <v>2012</v>
      </c>
      <c r="B20" s="22">
        <v>41.042585860778033</v>
      </c>
      <c r="C20" s="22">
        <v>36.320872443166401</v>
      </c>
    </row>
    <row r="21" spans="1:6" x14ac:dyDescent="0.2">
      <c r="A21" s="33">
        <v>2013</v>
      </c>
      <c r="B21" s="22">
        <v>40.697064817648041</v>
      </c>
      <c r="C21" s="22">
        <v>33.972193708179134</v>
      </c>
    </row>
    <row r="22" spans="1:6" x14ac:dyDescent="0.2">
      <c r="A22" s="33">
        <v>2014</v>
      </c>
      <c r="B22" s="22">
        <v>44.861834812850354</v>
      </c>
      <c r="C22" s="22">
        <v>38.908605548585854</v>
      </c>
    </row>
    <row r="23" spans="1:6" x14ac:dyDescent="0.2">
      <c r="A23" s="33">
        <v>2015</v>
      </c>
      <c r="B23" s="22">
        <v>47.98921086424177</v>
      </c>
      <c r="C23" s="22">
        <v>42.571557815206354</v>
      </c>
    </row>
    <row r="24" spans="1:6" x14ac:dyDescent="0.2">
      <c r="A24" s="33">
        <v>2016</v>
      </c>
      <c r="B24" s="22">
        <v>44.62</v>
      </c>
      <c r="C24" s="22">
        <v>40.49</v>
      </c>
    </row>
    <row r="25" spans="1:6" x14ac:dyDescent="0.2">
      <c r="F25" s="23"/>
    </row>
    <row r="26" spans="1:6" x14ac:dyDescent="0.2">
      <c r="F26" s="23"/>
    </row>
    <row r="27" spans="1:6" x14ac:dyDescent="0.2">
      <c r="F27" s="23"/>
    </row>
    <row r="28" spans="1:6" x14ac:dyDescent="0.2">
      <c r="F28" s="23"/>
    </row>
    <row r="29" spans="1:6" x14ac:dyDescent="0.2">
      <c r="F29" s="23"/>
    </row>
    <row r="30" spans="1:6" x14ac:dyDescent="0.2">
      <c r="F30" s="23"/>
    </row>
    <row r="31" spans="1:6" x14ac:dyDescent="0.2">
      <c r="F31" s="23"/>
    </row>
  </sheetData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C29"/>
  <sheetViews>
    <sheetView workbookViewId="0">
      <selection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6.42578125" style="5" customWidth="1"/>
    <col min="4" max="16384" width="11.42578125" style="5"/>
  </cols>
  <sheetData>
    <row r="1" spans="1:3" ht="12.75" customHeight="1" x14ac:dyDescent="0.2">
      <c r="A1" s="1" t="s">
        <v>292</v>
      </c>
      <c r="B1" s="2"/>
      <c r="C1" s="36"/>
    </row>
    <row r="2" spans="1:3" ht="12.75" customHeight="1" x14ac:dyDescent="0.2">
      <c r="A2" s="6" t="s">
        <v>1</v>
      </c>
    </row>
    <row r="3" spans="1:3" ht="12.75" customHeight="1" x14ac:dyDescent="0.2">
      <c r="A3" s="6" t="s">
        <v>2</v>
      </c>
    </row>
    <row r="4" spans="1:3" ht="12.75" customHeight="1" x14ac:dyDescent="0.2">
      <c r="A4" s="5" t="s">
        <v>303</v>
      </c>
    </row>
    <row r="5" spans="1:3" ht="12.75" customHeight="1" x14ac:dyDescent="0.2">
      <c r="A5" s="5" t="s">
        <v>3</v>
      </c>
    </row>
    <row r="7" spans="1:3" x14ac:dyDescent="0.2">
      <c r="A7" s="20" t="s">
        <v>4</v>
      </c>
      <c r="B7" s="24" t="s">
        <v>208</v>
      </c>
    </row>
    <row r="8" spans="1:3" x14ac:dyDescent="0.2">
      <c r="A8" s="22">
        <v>1995</v>
      </c>
      <c r="B8" s="183">
        <v>6.06</v>
      </c>
    </row>
    <row r="9" spans="1:3" x14ac:dyDescent="0.2">
      <c r="A9" s="22">
        <v>1996</v>
      </c>
      <c r="B9" s="183">
        <v>7.1</v>
      </c>
    </row>
    <row r="10" spans="1:3" x14ac:dyDescent="0.2">
      <c r="A10" s="22">
        <v>1997</v>
      </c>
      <c r="B10" s="183">
        <v>10.41</v>
      </c>
    </row>
    <row r="11" spans="1:3" x14ac:dyDescent="0.2">
      <c r="A11" s="22">
        <v>1998</v>
      </c>
      <c r="B11" s="183">
        <v>9.61</v>
      </c>
    </row>
    <row r="12" spans="1:3" x14ac:dyDescent="0.2">
      <c r="A12" s="22">
        <v>1999</v>
      </c>
      <c r="B12" s="183">
        <v>9.48</v>
      </c>
    </row>
    <row r="13" spans="1:3" x14ac:dyDescent="0.2">
      <c r="A13" s="22">
        <v>2000</v>
      </c>
      <c r="B13" s="183">
        <v>10.69</v>
      </c>
    </row>
    <row r="14" spans="1:3" x14ac:dyDescent="0.2">
      <c r="A14" s="22">
        <v>2001</v>
      </c>
      <c r="B14" s="183">
        <v>10.93</v>
      </c>
    </row>
    <row r="15" spans="1:3" x14ac:dyDescent="0.2">
      <c r="A15" s="22">
        <v>2002</v>
      </c>
      <c r="B15" s="183">
        <v>11.4</v>
      </c>
    </row>
    <row r="16" spans="1:3" x14ac:dyDescent="0.2">
      <c r="A16" s="22">
        <v>2003</v>
      </c>
      <c r="B16" s="183">
        <v>15.908333333333333</v>
      </c>
    </row>
    <row r="17" spans="1:2" x14ac:dyDescent="0.2">
      <c r="A17" s="22">
        <v>2004</v>
      </c>
      <c r="B17" s="183">
        <v>20.7</v>
      </c>
    </row>
    <row r="18" spans="1:2" x14ac:dyDescent="0.2">
      <c r="A18" s="22">
        <v>2005</v>
      </c>
      <c r="B18" s="184">
        <v>21.71</v>
      </c>
    </row>
    <row r="19" spans="1:2" x14ac:dyDescent="0.2">
      <c r="A19" s="22">
        <v>2006</v>
      </c>
      <c r="B19" s="184">
        <v>21.84</v>
      </c>
    </row>
    <row r="20" spans="1:2" x14ac:dyDescent="0.2">
      <c r="A20" s="22">
        <v>2007</v>
      </c>
      <c r="B20" s="183">
        <v>23.271666666666665</v>
      </c>
    </row>
    <row r="21" spans="1:2" x14ac:dyDescent="0.2">
      <c r="A21" s="22">
        <v>2008</v>
      </c>
      <c r="B21" s="183">
        <v>25.599166666666665</v>
      </c>
    </row>
    <row r="22" spans="1:2" x14ac:dyDescent="0.2">
      <c r="A22" s="22">
        <v>2009</v>
      </c>
      <c r="B22" s="183">
        <v>26.2</v>
      </c>
    </row>
    <row r="23" spans="1:2" x14ac:dyDescent="0.2">
      <c r="A23" s="22">
        <v>2010</v>
      </c>
      <c r="B23" s="183">
        <v>25.35</v>
      </c>
    </row>
    <row r="24" spans="1:2" x14ac:dyDescent="0.2">
      <c r="A24" s="22">
        <v>2011</v>
      </c>
      <c r="B24" s="183">
        <v>28.6</v>
      </c>
    </row>
    <row r="25" spans="1:2" x14ac:dyDescent="0.2">
      <c r="A25" s="22">
        <v>2012</v>
      </c>
      <c r="B25" s="183">
        <v>36.299999999999997</v>
      </c>
    </row>
    <row r="26" spans="1:2" x14ac:dyDescent="0.2">
      <c r="A26" s="22">
        <v>2013</v>
      </c>
      <c r="B26" s="183">
        <v>37.5</v>
      </c>
    </row>
    <row r="27" spans="1:2" x14ac:dyDescent="0.2">
      <c r="A27" s="22">
        <v>2014</v>
      </c>
      <c r="B27" s="183">
        <v>39.299999999999997</v>
      </c>
    </row>
    <row r="28" spans="1:2" x14ac:dyDescent="0.2">
      <c r="A28" s="22">
        <v>2015</v>
      </c>
      <c r="B28" s="183">
        <v>49.5</v>
      </c>
    </row>
    <row r="29" spans="1:2" x14ac:dyDescent="0.2">
      <c r="A29" s="22">
        <v>2016</v>
      </c>
      <c r="B29" s="183">
        <v>44.2</v>
      </c>
    </row>
  </sheetData>
  <phoneticPr fontId="20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29"/>
  <sheetViews>
    <sheetView workbookViewId="0">
      <pane ySplit="7" topLeftCell="A8" activePane="bottomLeft" state="frozen"/>
      <selection activeCell="A4" sqref="A4"/>
      <selection pane="bottomLeft"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4" ht="12.75" customHeight="1" x14ac:dyDescent="0.2">
      <c r="A1" s="1" t="s">
        <v>293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3</v>
      </c>
    </row>
    <row r="7" spans="1:4" x14ac:dyDescent="0.2">
      <c r="A7" s="20" t="s">
        <v>4</v>
      </c>
      <c r="B7" s="24" t="s">
        <v>208</v>
      </c>
    </row>
    <row r="8" spans="1:4" x14ac:dyDescent="0.2">
      <c r="A8" s="22">
        <v>1995</v>
      </c>
      <c r="B8" s="183">
        <v>0.96</v>
      </c>
    </row>
    <row r="9" spans="1:4" x14ac:dyDescent="0.2">
      <c r="A9" s="22">
        <v>1996</v>
      </c>
      <c r="B9" s="183">
        <v>0.89</v>
      </c>
    </row>
    <row r="10" spans="1:4" x14ac:dyDescent="0.2">
      <c r="A10" s="22">
        <v>1997</v>
      </c>
      <c r="B10" s="183">
        <v>1.1000000000000001</v>
      </c>
    </row>
    <row r="11" spans="1:4" x14ac:dyDescent="0.2">
      <c r="A11" s="22">
        <v>1998</v>
      </c>
      <c r="B11" s="183">
        <v>0.92</v>
      </c>
    </row>
    <row r="12" spans="1:4" x14ac:dyDescent="0.2">
      <c r="A12" s="22">
        <v>1999</v>
      </c>
      <c r="B12" s="183">
        <v>0.84</v>
      </c>
    </row>
    <row r="13" spans="1:4" x14ac:dyDescent="0.2">
      <c r="A13" s="22">
        <v>2000</v>
      </c>
      <c r="B13" s="184">
        <v>0.88</v>
      </c>
    </row>
    <row r="14" spans="1:4" x14ac:dyDescent="0.2">
      <c r="A14" s="22">
        <v>2001</v>
      </c>
      <c r="B14" s="183">
        <v>0.82</v>
      </c>
    </row>
    <row r="15" spans="1:4" x14ac:dyDescent="0.2">
      <c r="A15" s="22">
        <v>2002</v>
      </c>
      <c r="B15" s="183">
        <v>0.53521126760563376</v>
      </c>
    </row>
    <row r="16" spans="1:4" x14ac:dyDescent="0.2">
      <c r="A16" s="22">
        <v>2003</v>
      </c>
      <c r="B16" s="183">
        <v>0.56000000000000005</v>
      </c>
    </row>
    <row r="17" spans="1:2" x14ac:dyDescent="0.2">
      <c r="A17" s="22">
        <v>2004</v>
      </c>
      <c r="B17" s="183">
        <v>0.72</v>
      </c>
    </row>
    <row r="18" spans="1:2" x14ac:dyDescent="0.2">
      <c r="A18" s="22">
        <v>2005</v>
      </c>
      <c r="B18" s="183">
        <v>0.89</v>
      </c>
    </row>
    <row r="19" spans="1:2" x14ac:dyDescent="0.2">
      <c r="A19" s="22">
        <v>2006</v>
      </c>
      <c r="B19" s="183">
        <v>0.90722477421498804</v>
      </c>
    </row>
    <row r="20" spans="1:2" x14ac:dyDescent="0.2">
      <c r="A20" s="22">
        <v>2007</v>
      </c>
      <c r="B20" s="183">
        <v>0.99150725008166085</v>
      </c>
    </row>
    <row r="21" spans="1:2" x14ac:dyDescent="0.2">
      <c r="A21" s="22">
        <v>2008</v>
      </c>
      <c r="B21" s="183">
        <v>1.2219755915159036</v>
      </c>
    </row>
    <row r="22" spans="1:2" x14ac:dyDescent="0.2">
      <c r="A22" s="22">
        <v>2009</v>
      </c>
      <c r="B22" s="183">
        <v>1.1200000000000001</v>
      </c>
    </row>
    <row r="23" spans="1:2" x14ac:dyDescent="0.2">
      <c r="A23" s="22">
        <v>2010</v>
      </c>
      <c r="B23" s="183">
        <v>1.26</v>
      </c>
    </row>
    <row r="24" spans="1:2" x14ac:dyDescent="0.2">
      <c r="A24" s="22">
        <v>2011</v>
      </c>
      <c r="B24" s="183">
        <v>1.48</v>
      </c>
    </row>
    <row r="25" spans="1:2" x14ac:dyDescent="0.2">
      <c r="A25" s="22">
        <v>2012</v>
      </c>
      <c r="B25" s="183">
        <v>1.79</v>
      </c>
    </row>
    <row r="26" spans="1:2" x14ac:dyDescent="0.2">
      <c r="A26" s="22">
        <v>2013</v>
      </c>
      <c r="B26" s="183">
        <v>1.83</v>
      </c>
    </row>
    <row r="27" spans="1:2" x14ac:dyDescent="0.2">
      <c r="A27" s="22">
        <v>2014</v>
      </c>
      <c r="B27" s="183">
        <v>1.69</v>
      </c>
    </row>
    <row r="28" spans="1:2" x14ac:dyDescent="0.2">
      <c r="A28" s="22">
        <v>2015</v>
      </c>
      <c r="B28" s="183">
        <v>1.81</v>
      </c>
    </row>
    <row r="29" spans="1:2" x14ac:dyDescent="0.2">
      <c r="A29" s="22">
        <v>2016</v>
      </c>
      <c r="B29" s="183">
        <v>1.47</v>
      </c>
    </row>
  </sheetData>
  <phoneticPr fontId="0" type="noConversion"/>
  <pageMargins left="0.75" right="0.75" top="1" bottom="1" header="0" footer="0"/>
  <pageSetup orientation="portrait" horizontalDpi="120" verticalDpi="14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30"/>
  <sheetViews>
    <sheetView workbookViewId="0">
      <pane ySplit="9" topLeftCell="A10" activePane="bottomLeft" state="frozen"/>
      <selection activeCell="A4" sqref="A4"/>
      <selection pane="bottomLeft" activeCell="B10" sqref="B10:B24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4" ht="12.75" customHeight="1" x14ac:dyDescent="0.2">
      <c r="A1" s="1" t="s">
        <v>309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10</v>
      </c>
    </row>
    <row r="6" spans="1:4" x14ac:dyDescent="0.2">
      <c r="A6" s="5" t="s">
        <v>12</v>
      </c>
    </row>
    <row r="7" spans="1:4" ht="12.75" customHeight="1" x14ac:dyDescent="0.2">
      <c r="A7" s="5" t="s">
        <v>11</v>
      </c>
    </row>
    <row r="9" spans="1:4" x14ac:dyDescent="0.2">
      <c r="A9" s="20" t="s">
        <v>4</v>
      </c>
      <c r="B9" s="24" t="s">
        <v>208</v>
      </c>
    </row>
    <row r="10" spans="1:4" x14ac:dyDescent="0.2">
      <c r="A10" s="33">
        <v>2002</v>
      </c>
      <c r="B10" s="22">
        <v>53.764267769330374</v>
      </c>
    </row>
    <row r="11" spans="1:4" x14ac:dyDescent="0.2">
      <c r="A11" s="33">
        <v>2003</v>
      </c>
      <c r="B11" s="22">
        <v>49.71875055412491</v>
      </c>
    </row>
    <row r="12" spans="1:4" x14ac:dyDescent="0.2">
      <c r="A12" s="33">
        <v>2004</v>
      </c>
      <c r="B12" s="22">
        <v>56.840190108399071</v>
      </c>
    </row>
    <row r="13" spans="1:4" x14ac:dyDescent="0.2">
      <c r="A13" s="33">
        <v>2005</v>
      </c>
      <c r="B13" s="22">
        <v>70.682147503664567</v>
      </c>
    </row>
    <row r="14" spans="1:4" x14ac:dyDescent="0.2">
      <c r="A14" s="33">
        <v>2006</v>
      </c>
      <c r="B14" s="22">
        <v>70.1883507816448</v>
      </c>
    </row>
    <row r="15" spans="1:4" x14ac:dyDescent="0.2">
      <c r="A15" s="33">
        <v>2007</v>
      </c>
      <c r="B15" s="22">
        <v>59.873241528578596</v>
      </c>
    </row>
    <row r="16" spans="1:4" x14ac:dyDescent="0.2">
      <c r="A16" s="33">
        <v>2008</v>
      </c>
      <c r="B16" s="22">
        <v>53.61979249685244</v>
      </c>
    </row>
    <row r="17" spans="1:4" x14ac:dyDescent="0.2">
      <c r="A17" s="33">
        <v>2009</v>
      </c>
      <c r="B17" s="22">
        <v>47.129346630625179</v>
      </c>
    </row>
    <row r="18" spans="1:4" x14ac:dyDescent="0.2">
      <c r="A18" s="33">
        <v>2010</v>
      </c>
      <c r="B18" s="22">
        <v>38.448030845720396</v>
      </c>
    </row>
    <row r="19" spans="1:4" x14ac:dyDescent="0.2">
      <c r="A19" s="33">
        <v>2011</v>
      </c>
      <c r="B19" s="22">
        <v>35.712034768767808</v>
      </c>
    </row>
    <row r="20" spans="1:4" x14ac:dyDescent="0.2">
      <c r="A20" s="33">
        <v>2012</v>
      </c>
      <c r="B20" s="22">
        <v>43.948255656231346</v>
      </c>
    </row>
    <row r="21" spans="1:4" x14ac:dyDescent="0.2">
      <c r="A21" s="33">
        <v>2013</v>
      </c>
      <c r="B21" s="22">
        <v>43.479770104324828</v>
      </c>
    </row>
    <row r="22" spans="1:4" x14ac:dyDescent="0.2">
      <c r="A22" s="33">
        <v>2014</v>
      </c>
      <c r="B22" s="22">
        <v>41.778912515284802</v>
      </c>
    </row>
    <row r="23" spans="1:4" x14ac:dyDescent="0.2">
      <c r="A23" s="33">
        <v>2015</v>
      </c>
      <c r="B23" s="22">
        <v>49.438582989906223</v>
      </c>
    </row>
    <row r="24" spans="1:4" x14ac:dyDescent="0.2">
      <c r="A24" s="33">
        <v>2016</v>
      </c>
      <c r="B24" s="22">
        <v>44.24</v>
      </c>
    </row>
    <row r="25" spans="1:4" x14ac:dyDescent="0.2">
      <c r="D25" s="23"/>
    </row>
    <row r="26" spans="1:4" x14ac:dyDescent="0.2">
      <c r="D26" s="23"/>
    </row>
    <row r="27" spans="1:4" x14ac:dyDescent="0.2">
      <c r="D27" s="23"/>
    </row>
    <row r="28" spans="1:4" x14ac:dyDescent="0.2">
      <c r="D28" s="23"/>
    </row>
    <row r="29" spans="1:4" x14ac:dyDescent="0.2">
      <c r="D29" s="23"/>
    </row>
    <row r="30" spans="1:4" x14ac:dyDescent="0.2">
      <c r="D30" s="23"/>
    </row>
  </sheetData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29"/>
  <sheetViews>
    <sheetView workbookViewId="0">
      <selection activeCell="A5" sqref="A5"/>
    </sheetView>
  </sheetViews>
  <sheetFormatPr baseColWidth="10" defaultRowHeight="11.25" x14ac:dyDescent="0.2"/>
  <cols>
    <col min="1" max="1" width="9.42578125" style="5" customWidth="1"/>
    <col min="2" max="2" width="14.28515625" style="5" customWidth="1"/>
    <col min="3" max="16384" width="11.42578125" style="5"/>
  </cols>
  <sheetData>
    <row r="1" spans="1:14" ht="12.75" customHeight="1" x14ac:dyDescent="0.2">
      <c r="A1" s="1" t="s">
        <v>18</v>
      </c>
      <c r="B1" s="2"/>
      <c r="C1" s="3"/>
      <c r="F1" s="4"/>
    </row>
    <row r="2" spans="1:14" ht="12.75" customHeight="1" x14ac:dyDescent="0.2">
      <c r="A2" s="6" t="s">
        <v>19</v>
      </c>
      <c r="B2" s="7"/>
    </row>
    <row r="3" spans="1:14" ht="12.75" customHeight="1" x14ac:dyDescent="0.2">
      <c r="A3" s="6" t="s">
        <v>2</v>
      </c>
      <c r="B3" s="7"/>
    </row>
    <row r="4" spans="1:14" ht="12.75" customHeight="1" x14ac:dyDescent="0.2">
      <c r="A4" s="5" t="s">
        <v>304</v>
      </c>
      <c r="B4" s="7"/>
    </row>
    <row r="5" spans="1:14" x14ac:dyDescent="0.2">
      <c r="A5" s="5" t="s">
        <v>20</v>
      </c>
    </row>
    <row r="6" spans="1:14" ht="12.75" customHeight="1" x14ac:dyDescent="0.2">
      <c r="A6" s="6"/>
      <c r="B6" s="7"/>
    </row>
    <row r="7" spans="1:14" x14ac:dyDescent="0.2">
      <c r="A7" s="20" t="s">
        <v>4</v>
      </c>
      <c r="B7" s="24" t="s">
        <v>21</v>
      </c>
    </row>
    <row r="8" spans="1:14" x14ac:dyDescent="0.2">
      <c r="A8" s="25">
        <v>1995</v>
      </c>
      <c r="B8" s="26">
        <v>1156</v>
      </c>
    </row>
    <row r="9" spans="1:14" x14ac:dyDescent="0.2">
      <c r="A9" s="25">
        <v>1996</v>
      </c>
      <c r="B9" s="26">
        <v>1650</v>
      </c>
    </row>
    <row r="10" spans="1:14" x14ac:dyDescent="0.2">
      <c r="A10" s="25">
        <v>1997</v>
      </c>
      <c r="B10" s="26">
        <v>1946</v>
      </c>
      <c r="C10" s="27"/>
      <c r="D10" s="27"/>
      <c r="F10" s="28"/>
      <c r="G10" s="29"/>
      <c r="H10" s="29"/>
      <c r="I10" s="29"/>
      <c r="J10" s="30"/>
      <c r="K10" s="29"/>
      <c r="L10" s="29"/>
      <c r="M10" s="29"/>
      <c r="N10" s="31"/>
    </row>
    <row r="11" spans="1:14" x14ac:dyDescent="0.2">
      <c r="A11" s="25">
        <v>1998</v>
      </c>
      <c r="B11" s="26">
        <v>2566</v>
      </c>
    </row>
    <row r="12" spans="1:14" x14ac:dyDescent="0.2">
      <c r="A12" s="25">
        <v>1999</v>
      </c>
      <c r="B12" s="26">
        <v>1440</v>
      </c>
    </row>
    <row r="13" spans="1:14" x14ac:dyDescent="0.2">
      <c r="A13" s="25">
        <v>2000</v>
      </c>
      <c r="B13" s="26">
        <v>1283</v>
      </c>
    </row>
    <row r="14" spans="1:14" x14ac:dyDescent="0.2">
      <c r="A14" s="25">
        <v>2001</v>
      </c>
      <c r="B14" s="26">
        <v>1411.82</v>
      </c>
    </row>
    <row r="15" spans="1:14" x14ac:dyDescent="0.2">
      <c r="A15" s="25">
        <v>2002</v>
      </c>
      <c r="B15" s="26">
        <v>2466</v>
      </c>
    </row>
    <row r="16" spans="1:14" x14ac:dyDescent="0.2">
      <c r="A16" s="25">
        <v>2003</v>
      </c>
      <c r="B16" s="26">
        <v>5195</v>
      </c>
    </row>
    <row r="17" spans="1:2" x14ac:dyDescent="0.2">
      <c r="A17" s="25">
        <v>2004</v>
      </c>
      <c r="B17" s="26">
        <v>4593</v>
      </c>
    </row>
    <row r="18" spans="1:2" x14ac:dyDescent="0.2">
      <c r="A18" s="25">
        <v>2005</v>
      </c>
      <c r="B18" s="26">
        <v>3456</v>
      </c>
    </row>
    <row r="19" spans="1:2" x14ac:dyDescent="0.2">
      <c r="A19" s="25">
        <v>2006</v>
      </c>
      <c r="B19" s="26">
        <v>3736.1942666666669</v>
      </c>
    </row>
    <row r="20" spans="1:2" x14ac:dyDescent="0.2">
      <c r="A20" s="25">
        <v>2007</v>
      </c>
      <c r="B20" s="26">
        <v>4234.1684000000005</v>
      </c>
    </row>
    <row r="21" spans="1:2" x14ac:dyDescent="0.2">
      <c r="A21" s="25">
        <v>2008</v>
      </c>
      <c r="B21" s="26">
        <v>6875.4618</v>
      </c>
    </row>
    <row r="22" spans="1:2" x14ac:dyDescent="0.2">
      <c r="A22" s="25">
        <v>2009</v>
      </c>
      <c r="B22" s="26">
        <v>5434</v>
      </c>
    </row>
    <row r="23" spans="1:2" x14ac:dyDescent="0.2">
      <c r="A23" s="25">
        <v>2010</v>
      </c>
      <c r="B23" s="26">
        <v>5025</v>
      </c>
    </row>
    <row r="24" spans="1:2" x14ac:dyDescent="0.2">
      <c r="A24" s="25">
        <v>2011</v>
      </c>
      <c r="B24" s="26">
        <v>4806</v>
      </c>
    </row>
    <row r="25" spans="1:2" x14ac:dyDescent="0.2">
      <c r="A25" s="25">
        <v>2012</v>
      </c>
      <c r="B25" s="26">
        <v>5259</v>
      </c>
    </row>
    <row r="26" spans="1:2" x14ac:dyDescent="0.2">
      <c r="A26" s="25">
        <v>2013</v>
      </c>
      <c r="B26" s="26">
        <v>5444</v>
      </c>
    </row>
    <row r="27" spans="1:2" x14ac:dyDescent="0.2">
      <c r="A27" s="25">
        <v>2014</v>
      </c>
      <c r="B27" s="26">
        <v>6163</v>
      </c>
    </row>
    <row r="28" spans="1:2" x14ac:dyDescent="0.2">
      <c r="A28" s="25">
        <v>2015</v>
      </c>
      <c r="B28" s="26">
        <v>5942</v>
      </c>
    </row>
    <row r="29" spans="1:2" x14ac:dyDescent="0.2">
      <c r="A29" s="25">
        <v>2016</v>
      </c>
      <c r="B29" s="26">
        <v>6173</v>
      </c>
    </row>
  </sheetData>
  <phoneticPr fontId="0" type="noConversion"/>
  <pageMargins left="0.75" right="0.75" top="1" bottom="1" header="0" footer="0"/>
  <pageSetup orientation="portrait" horizontalDpi="3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" width="9.28515625" style="5" customWidth="1"/>
    <col min="2" max="2" width="15.140625" style="5" customWidth="1"/>
    <col min="3" max="16384" width="11.42578125" style="5"/>
  </cols>
  <sheetData>
    <row r="1" spans="1:6" ht="12.75" customHeight="1" x14ac:dyDescent="0.2">
      <c r="A1" s="1" t="s">
        <v>22</v>
      </c>
      <c r="B1" s="2"/>
      <c r="C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7" spans="1:6" x14ac:dyDescent="0.2">
      <c r="A7" s="20" t="s">
        <v>4</v>
      </c>
      <c r="B7" s="24" t="s">
        <v>21</v>
      </c>
    </row>
    <row r="8" spans="1:6" x14ac:dyDescent="0.2">
      <c r="A8" s="25">
        <v>1995</v>
      </c>
      <c r="B8" s="26">
        <v>182</v>
      </c>
    </row>
    <row r="9" spans="1:6" x14ac:dyDescent="0.2">
      <c r="A9" s="25">
        <v>1996</v>
      </c>
      <c r="B9" s="26">
        <v>207</v>
      </c>
    </row>
    <row r="10" spans="1:6" x14ac:dyDescent="0.2">
      <c r="A10" s="25">
        <v>1997</v>
      </c>
      <c r="B10" s="26">
        <v>206</v>
      </c>
    </row>
    <row r="11" spans="1:6" x14ac:dyDescent="0.2">
      <c r="A11" s="25">
        <v>1998</v>
      </c>
      <c r="B11" s="26">
        <v>245</v>
      </c>
    </row>
    <row r="12" spans="1:6" x14ac:dyDescent="0.2">
      <c r="A12" s="25">
        <v>1999</v>
      </c>
      <c r="B12" s="26">
        <v>127</v>
      </c>
    </row>
    <row r="13" spans="1:6" x14ac:dyDescent="0.2">
      <c r="A13" s="25">
        <v>2000</v>
      </c>
      <c r="B13" s="26">
        <v>106</v>
      </c>
    </row>
    <row r="14" spans="1:6" x14ac:dyDescent="0.2">
      <c r="A14" s="25">
        <v>2001</v>
      </c>
      <c r="B14" s="26">
        <v>106</v>
      </c>
    </row>
    <row r="15" spans="1:6" x14ac:dyDescent="0.2">
      <c r="A15" s="25">
        <v>2002</v>
      </c>
      <c r="B15" s="26">
        <v>115.77464788732394</v>
      </c>
    </row>
    <row r="16" spans="1:6" x14ac:dyDescent="0.2">
      <c r="A16" s="25">
        <v>2003</v>
      </c>
      <c r="B16" s="26">
        <v>181</v>
      </c>
    </row>
    <row r="17" spans="1:2" x14ac:dyDescent="0.2">
      <c r="A17" s="25">
        <v>2004</v>
      </c>
      <c r="B17" s="26">
        <v>160</v>
      </c>
    </row>
    <row r="18" spans="1:2" x14ac:dyDescent="0.2">
      <c r="A18" s="25">
        <v>2005</v>
      </c>
      <c r="B18" s="26">
        <v>141.19999999999999</v>
      </c>
    </row>
    <row r="19" spans="1:2" x14ac:dyDescent="0.2">
      <c r="A19" s="25">
        <v>2006</v>
      </c>
      <c r="B19" s="26">
        <v>155.19999999999999</v>
      </c>
    </row>
    <row r="20" spans="1:2" x14ac:dyDescent="0.2">
      <c r="A20" s="25">
        <v>2007</v>
      </c>
      <c r="B20" s="26">
        <v>180.4</v>
      </c>
    </row>
    <row r="21" spans="1:2" x14ac:dyDescent="0.2">
      <c r="A21" s="25">
        <v>2008</v>
      </c>
      <c r="B21" s="26">
        <v>328.2</v>
      </c>
    </row>
    <row r="22" spans="1:2" x14ac:dyDescent="0.2">
      <c r="A22" s="25">
        <v>2009</v>
      </c>
      <c r="B22" s="26">
        <v>241</v>
      </c>
    </row>
    <row r="23" spans="1:2" x14ac:dyDescent="0.2">
      <c r="A23" s="25">
        <v>2010</v>
      </c>
      <c r="B23" s="26">
        <v>250</v>
      </c>
    </row>
    <row r="24" spans="1:2" x14ac:dyDescent="0.2">
      <c r="A24" s="25">
        <v>2011</v>
      </c>
      <c r="B24" s="26">
        <v>249</v>
      </c>
    </row>
    <row r="25" spans="1:2" x14ac:dyDescent="0.2">
      <c r="A25" s="25">
        <v>2012</v>
      </c>
      <c r="B25" s="26">
        <v>259</v>
      </c>
    </row>
    <row r="26" spans="1:2" x14ac:dyDescent="0.2">
      <c r="A26" s="25">
        <v>2013</v>
      </c>
      <c r="B26" s="26">
        <v>266</v>
      </c>
    </row>
    <row r="27" spans="1:2" x14ac:dyDescent="0.2">
      <c r="A27" s="25">
        <v>2014</v>
      </c>
      <c r="B27" s="26">
        <v>266</v>
      </c>
    </row>
    <row r="28" spans="1:2" x14ac:dyDescent="0.2">
      <c r="A28" s="25">
        <v>2015</v>
      </c>
      <c r="B28" s="26">
        <v>217.8</v>
      </c>
    </row>
    <row r="29" spans="1:2" x14ac:dyDescent="0.2">
      <c r="A29" s="25">
        <v>2016</v>
      </c>
      <c r="B29" s="26">
        <v>205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3.42578125" style="5" customWidth="1"/>
    <col min="4" max="4" width="13.140625" style="5" customWidth="1"/>
    <col min="5" max="5" width="12" style="5" customWidth="1"/>
    <col min="6" max="16384" width="11.42578125" style="5"/>
  </cols>
  <sheetData>
    <row r="1" spans="1:6" ht="12.75" customHeight="1" x14ac:dyDescent="0.2">
      <c r="A1" s="1" t="s">
        <v>0</v>
      </c>
      <c r="B1" s="2"/>
      <c r="C1" s="3"/>
      <c r="D1" s="3"/>
      <c r="E1" s="3"/>
      <c r="F1" s="4"/>
    </row>
    <row r="2" spans="1:6" ht="12.75" customHeight="1" x14ac:dyDescent="0.2">
      <c r="A2" s="6" t="s">
        <v>1</v>
      </c>
    </row>
    <row r="3" spans="1:6" ht="12.75" customHeight="1" x14ac:dyDescent="0.2">
      <c r="A3" s="6" t="s">
        <v>2</v>
      </c>
    </row>
    <row r="4" spans="1:6" ht="12.75" customHeight="1" x14ac:dyDescent="0.2">
      <c r="A4" s="5" t="s">
        <v>303</v>
      </c>
    </row>
    <row r="5" spans="1:6" ht="12.75" customHeight="1" x14ac:dyDescent="0.2">
      <c r="A5" s="5" t="s">
        <v>3</v>
      </c>
    </row>
    <row r="7" spans="1:6" ht="33.75" x14ac:dyDescent="0.2">
      <c r="A7" s="8" t="s">
        <v>4</v>
      </c>
      <c r="B7" s="9" t="s">
        <v>5</v>
      </c>
      <c r="C7" s="10" t="s">
        <v>6</v>
      </c>
      <c r="D7" s="9" t="s">
        <v>7</v>
      </c>
      <c r="E7" s="10" t="s">
        <v>8</v>
      </c>
    </row>
    <row r="8" spans="1:6" x14ac:dyDescent="0.2">
      <c r="A8" s="11">
        <v>1995</v>
      </c>
      <c r="B8" s="12">
        <v>5.05</v>
      </c>
      <c r="C8" s="13">
        <v>5.42</v>
      </c>
      <c r="D8" s="12">
        <v>4.34</v>
      </c>
      <c r="E8" s="12">
        <v>2.97</v>
      </c>
    </row>
    <row r="9" spans="1:6" x14ac:dyDescent="0.2">
      <c r="A9" s="11">
        <v>1996</v>
      </c>
      <c r="B9" s="12">
        <v>6</v>
      </c>
      <c r="C9" s="13">
        <v>6.46</v>
      </c>
      <c r="D9" s="12">
        <v>5.14</v>
      </c>
      <c r="E9" s="12">
        <v>3.56</v>
      </c>
    </row>
    <row r="10" spans="1:6" x14ac:dyDescent="0.2">
      <c r="A10" s="11">
        <v>1997</v>
      </c>
      <c r="B10" s="12">
        <v>7.38</v>
      </c>
      <c r="C10" s="13">
        <v>7.81</v>
      </c>
      <c r="D10" s="12">
        <v>6.51</v>
      </c>
      <c r="E10" s="12">
        <v>4.67</v>
      </c>
    </row>
    <row r="11" spans="1:6" x14ac:dyDescent="0.2">
      <c r="A11" s="11">
        <v>1998</v>
      </c>
      <c r="B11" s="12">
        <v>8.9</v>
      </c>
      <c r="C11" s="13">
        <v>9.32</v>
      </c>
      <c r="D11" s="12">
        <v>7.96</v>
      </c>
      <c r="E11" s="12">
        <v>5.97</v>
      </c>
    </row>
    <row r="12" spans="1:6" x14ac:dyDescent="0.2">
      <c r="A12" s="11">
        <v>1999</v>
      </c>
      <c r="B12" s="12">
        <v>8.0500000000000007</v>
      </c>
      <c r="C12" s="13">
        <v>8.51</v>
      </c>
      <c r="D12" s="12">
        <v>7.03</v>
      </c>
      <c r="E12" s="12">
        <v>5.22</v>
      </c>
    </row>
    <row r="13" spans="1:6" x14ac:dyDescent="0.2">
      <c r="A13" s="11">
        <v>2000</v>
      </c>
      <c r="B13" s="12">
        <v>9.07</v>
      </c>
      <c r="C13" s="13">
        <v>9.6</v>
      </c>
      <c r="D13" s="12">
        <v>7.94</v>
      </c>
      <c r="E13" s="12">
        <v>5.52</v>
      </c>
    </row>
    <row r="14" spans="1:6" x14ac:dyDescent="0.2">
      <c r="A14" s="11">
        <v>2001</v>
      </c>
      <c r="B14" s="12">
        <v>8.66</v>
      </c>
      <c r="C14" s="13">
        <v>9.06</v>
      </c>
      <c r="D14" s="12">
        <v>7.2627690000000005</v>
      </c>
      <c r="E14" s="12">
        <v>4.8781145454545456</v>
      </c>
    </row>
    <row r="15" spans="1:6" x14ac:dyDescent="0.2">
      <c r="A15" s="11">
        <v>2002</v>
      </c>
      <c r="B15" s="12">
        <v>11.4</v>
      </c>
      <c r="C15" s="13">
        <v>14.6</v>
      </c>
      <c r="D15" s="12">
        <v>10</v>
      </c>
      <c r="E15" s="12">
        <v>7.45</v>
      </c>
    </row>
    <row r="16" spans="1:6" x14ac:dyDescent="0.2">
      <c r="A16" s="11">
        <v>2003</v>
      </c>
      <c r="B16" s="12">
        <v>17.865594444444447</v>
      </c>
      <c r="C16" s="13">
        <v>19.299543472222226</v>
      </c>
      <c r="D16" s="12">
        <v>16.45515277777778</v>
      </c>
      <c r="E16" s="12">
        <v>12.22382777777778</v>
      </c>
    </row>
    <row r="17" spans="1:5" x14ac:dyDescent="0.2">
      <c r="A17" s="11">
        <v>2004</v>
      </c>
      <c r="B17" s="12">
        <v>24.1</v>
      </c>
      <c r="C17" s="13">
        <v>25</v>
      </c>
      <c r="D17" s="12">
        <v>21.2</v>
      </c>
      <c r="E17" s="12">
        <v>17.5</v>
      </c>
    </row>
    <row r="18" spans="1:5" x14ac:dyDescent="0.2">
      <c r="A18" s="11">
        <v>2005</v>
      </c>
      <c r="B18" s="12">
        <v>21.05</v>
      </c>
      <c r="C18" s="13">
        <v>22.03</v>
      </c>
      <c r="D18" s="12">
        <v>18.850000000000001</v>
      </c>
      <c r="E18" s="12">
        <v>15.67</v>
      </c>
    </row>
    <row r="19" spans="1:5" x14ac:dyDescent="0.2">
      <c r="A19" s="11">
        <v>2006</v>
      </c>
      <c r="B19" s="12">
        <v>22.388277500000004</v>
      </c>
      <c r="C19" s="13">
        <v>23.591948333333335</v>
      </c>
      <c r="D19" s="12">
        <v>20.221670000000003</v>
      </c>
      <c r="E19" s="12">
        <v>15.647720833333336</v>
      </c>
    </row>
    <row r="20" spans="1:5" x14ac:dyDescent="0.2">
      <c r="A20" s="11">
        <v>2007</v>
      </c>
      <c r="B20" s="12">
        <v>24.820582500000008</v>
      </c>
      <c r="C20" s="14">
        <v>26.248401666666673</v>
      </c>
      <c r="D20" s="12">
        <v>22.043180833333341</v>
      </c>
      <c r="E20" s="12">
        <v>16.15587166666667</v>
      </c>
    </row>
    <row r="21" spans="1:5" x14ac:dyDescent="0.2">
      <c r="A21" s="11">
        <v>2008</v>
      </c>
      <c r="B21" s="12">
        <v>26.814720000000001</v>
      </c>
      <c r="C21" s="13">
        <v>29.258770000000002</v>
      </c>
      <c r="D21" s="12">
        <v>23.846945000000005</v>
      </c>
      <c r="E21" s="12">
        <v>16.165645000000008</v>
      </c>
    </row>
    <row r="22" spans="1:5" x14ac:dyDescent="0.2">
      <c r="A22" s="11">
        <v>2009</v>
      </c>
      <c r="B22" s="12">
        <v>23.5</v>
      </c>
      <c r="C22" s="13">
        <v>25.3</v>
      </c>
      <c r="D22" s="12">
        <v>20.8</v>
      </c>
      <c r="E22" s="12">
        <v>14.2</v>
      </c>
    </row>
    <row r="23" spans="1:5" x14ac:dyDescent="0.2">
      <c r="A23" s="11">
        <v>2010</v>
      </c>
      <c r="B23" s="12">
        <v>28.264477847222217</v>
      </c>
      <c r="C23" s="13">
        <v>29.885799166666668</v>
      </c>
      <c r="D23" s="12">
        <v>25.790709236111113</v>
      </c>
      <c r="E23" s="12">
        <v>17.851249166666666</v>
      </c>
    </row>
    <row r="24" spans="1:5" x14ac:dyDescent="0.2">
      <c r="A24" s="11">
        <v>2011</v>
      </c>
      <c r="B24" s="12">
        <v>37.400854166666662</v>
      </c>
      <c r="C24" s="13">
        <v>38.9</v>
      </c>
      <c r="D24" s="12">
        <v>33.6</v>
      </c>
      <c r="E24" s="12">
        <v>21.1</v>
      </c>
    </row>
    <row r="25" spans="1:5" x14ac:dyDescent="0.2">
      <c r="A25" s="11">
        <v>2012</v>
      </c>
      <c r="B25" s="12">
        <v>38.395891944444443</v>
      </c>
      <c r="C25" s="13">
        <v>39.700000000000003</v>
      </c>
      <c r="D25" s="12">
        <v>34.200000000000003</v>
      </c>
      <c r="E25" s="12">
        <v>22.6</v>
      </c>
    </row>
    <row r="26" spans="1:5" x14ac:dyDescent="0.2">
      <c r="A26" s="11">
        <v>2013</v>
      </c>
      <c r="B26" s="12">
        <v>38.286915972222218</v>
      </c>
      <c r="C26" s="13">
        <v>39.5</v>
      </c>
      <c r="D26" s="12">
        <v>33.9</v>
      </c>
      <c r="E26" s="12">
        <v>22.2</v>
      </c>
    </row>
    <row r="27" spans="1:5" x14ac:dyDescent="0.2">
      <c r="A27" s="11">
        <v>2014</v>
      </c>
      <c r="B27" s="12">
        <v>40.882411111111104</v>
      </c>
      <c r="C27" s="13">
        <v>42.3</v>
      </c>
      <c r="D27" s="12">
        <v>35.6</v>
      </c>
      <c r="E27" s="12">
        <v>23.2</v>
      </c>
    </row>
    <row r="28" spans="1:5" x14ac:dyDescent="0.2">
      <c r="A28" s="11">
        <v>2015</v>
      </c>
      <c r="B28" s="12">
        <v>46.809363194444444</v>
      </c>
      <c r="C28" s="13">
        <v>48.3</v>
      </c>
      <c r="D28" s="12">
        <v>39.700000000000003</v>
      </c>
      <c r="E28" s="12">
        <v>26.1</v>
      </c>
    </row>
    <row r="29" spans="1:5" x14ac:dyDescent="0.2">
      <c r="A29" s="11">
        <v>2016</v>
      </c>
      <c r="B29" s="12">
        <v>46.019262916666669</v>
      </c>
      <c r="C29" s="13">
        <v>47.223692916666664</v>
      </c>
      <c r="D29" s="12">
        <v>38.968328958333331</v>
      </c>
      <c r="E29" s="12">
        <v>25.769783541666669</v>
      </c>
    </row>
  </sheetData>
  <phoneticPr fontId="20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4"/>
  <sheetViews>
    <sheetView workbookViewId="0">
      <selection activeCell="B10" sqref="B10:B24"/>
    </sheetView>
  </sheetViews>
  <sheetFormatPr baseColWidth="10" defaultRowHeight="11.25" x14ac:dyDescent="0.2"/>
  <cols>
    <col min="1" max="1" width="9.42578125" style="5" customWidth="1"/>
    <col min="2" max="2" width="14.28515625" style="5" customWidth="1"/>
    <col min="3" max="16384" width="11.42578125" style="5"/>
  </cols>
  <sheetData>
    <row r="1" spans="1:6" ht="12.75" customHeight="1" x14ac:dyDescent="0.2">
      <c r="A1" s="1" t="s">
        <v>310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12</v>
      </c>
      <c r="B6" s="7"/>
    </row>
    <row r="7" spans="1:6" ht="12.75" customHeight="1" x14ac:dyDescent="0.2">
      <c r="A7" s="5" t="s">
        <v>23</v>
      </c>
      <c r="B7" s="7"/>
    </row>
    <row r="8" spans="1:6" ht="12.75" customHeight="1" x14ac:dyDescent="0.2">
      <c r="A8" s="6"/>
      <c r="B8" s="7"/>
    </row>
    <row r="9" spans="1:6" x14ac:dyDescent="0.2">
      <c r="A9" s="20" t="s">
        <v>4</v>
      </c>
      <c r="B9" s="24" t="s">
        <v>21</v>
      </c>
    </row>
    <row r="10" spans="1:6" x14ac:dyDescent="0.2">
      <c r="A10" s="33">
        <v>2002</v>
      </c>
      <c r="B10" s="22">
        <v>11630.060027997253</v>
      </c>
      <c r="F10" s="23"/>
    </row>
    <row r="11" spans="1:6" x14ac:dyDescent="0.2">
      <c r="A11" s="33">
        <v>2003</v>
      </c>
      <c r="B11" s="22">
        <v>16236.076005993436</v>
      </c>
      <c r="E11" s="32"/>
    </row>
    <row r="12" spans="1:6" x14ac:dyDescent="0.2">
      <c r="A12" s="33">
        <v>2004</v>
      </c>
      <c r="B12" s="22">
        <v>12611.932037095505</v>
      </c>
      <c r="E12" s="32"/>
    </row>
    <row r="13" spans="1:6" x14ac:dyDescent="0.2">
      <c r="A13" s="33">
        <v>2005</v>
      </c>
      <c r="B13" s="22">
        <v>11251.842550560326</v>
      </c>
      <c r="E13" s="32"/>
    </row>
    <row r="14" spans="1:6" x14ac:dyDescent="0.2">
      <c r="A14" s="33">
        <v>2006</v>
      </c>
      <c r="B14" s="22">
        <v>12007.203011775193</v>
      </c>
      <c r="E14" s="32"/>
    </row>
    <row r="15" spans="1:6" x14ac:dyDescent="0.2">
      <c r="A15" s="33">
        <v>2007</v>
      </c>
      <c r="B15" s="22">
        <v>10893.64981533518</v>
      </c>
      <c r="E15" s="32"/>
    </row>
    <row r="16" spans="1:6" x14ac:dyDescent="0.2">
      <c r="A16" s="33">
        <v>2008</v>
      </c>
      <c r="B16" s="22">
        <v>14401.282660348406</v>
      </c>
      <c r="E16" s="32"/>
    </row>
    <row r="17" spans="1:5" x14ac:dyDescent="0.2">
      <c r="A17" s="33">
        <v>2009</v>
      </c>
      <c r="B17" s="22">
        <v>9774.8423507945499</v>
      </c>
      <c r="E17" s="32"/>
    </row>
    <row r="18" spans="1:5" x14ac:dyDescent="0.2">
      <c r="A18" s="33">
        <v>2010</v>
      </c>
      <c r="B18" s="22">
        <v>7621.3552268143967</v>
      </c>
      <c r="E18" s="32"/>
    </row>
    <row r="19" spans="1:5" x14ac:dyDescent="0.2">
      <c r="A19" s="33">
        <v>2011</v>
      </c>
      <c r="B19" s="22">
        <v>6001.1202482062254</v>
      </c>
      <c r="E19" s="32"/>
    </row>
    <row r="20" spans="1:5" x14ac:dyDescent="0.2">
      <c r="A20" s="33">
        <v>2012</v>
      </c>
      <c r="B20" s="22">
        <v>6367.0489392870704</v>
      </c>
      <c r="E20" s="32"/>
    </row>
    <row r="21" spans="1:5" x14ac:dyDescent="0.2">
      <c r="A21" s="33">
        <v>2013</v>
      </c>
      <c r="B21" s="22">
        <v>6312.1031586118506</v>
      </c>
    </row>
    <row r="22" spans="1:5" x14ac:dyDescent="0.2">
      <c r="A22" s="33">
        <v>2014</v>
      </c>
      <c r="B22" s="22">
        <v>6551.7414206539515</v>
      </c>
    </row>
    <row r="23" spans="1:5" x14ac:dyDescent="0.2">
      <c r="A23" s="33">
        <v>2015</v>
      </c>
      <c r="B23" s="22">
        <v>5939.1926158170572</v>
      </c>
    </row>
    <row r="24" spans="1:5" x14ac:dyDescent="0.2">
      <c r="A24" s="33">
        <v>2016</v>
      </c>
      <c r="B24" s="22">
        <v>6172.7037499999997</v>
      </c>
    </row>
  </sheetData>
  <phoneticPr fontId="2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" width="11.42578125" style="5"/>
    <col min="2" max="2" width="16" style="5" customWidth="1"/>
    <col min="3" max="16384" width="11.42578125" style="5"/>
  </cols>
  <sheetData>
    <row r="1" spans="1:6" ht="12.75" customHeight="1" x14ac:dyDescent="0.2">
      <c r="A1" s="1" t="s">
        <v>38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6" spans="1:6" x14ac:dyDescent="0.2">
      <c r="A6" s="32"/>
    </row>
    <row r="7" spans="1:6" x14ac:dyDescent="0.2">
      <c r="A7" s="20" t="s">
        <v>4</v>
      </c>
      <c r="B7" s="24" t="s">
        <v>39</v>
      </c>
    </row>
    <row r="8" spans="1:6" x14ac:dyDescent="0.2">
      <c r="A8" s="25">
        <v>1995</v>
      </c>
      <c r="B8" s="26">
        <v>762</v>
      </c>
    </row>
    <row r="9" spans="1:6" x14ac:dyDescent="0.2">
      <c r="A9" s="25">
        <v>1996</v>
      </c>
      <c r="B9" s="26">
        <v>1403</v>
      </c>
    </row>
    <row r="10" spans="1:6" x14ac:dyDescent="0.2">
      <c r="A10" s="25">
        <v>1997</v>
      </c>
      <c r="B10" s="26">
        <v>1247</v>
      </c>
    </row>
    <row r="11" spans="1:6" x14ac:dyDescent="0.2">
      <c r="A11" s="25">
        <v>1998</v>
      </c>
      <c r="B11" s="26">
        <v>1089</v>
      </c>
    </row>
    <row r="12" spans="1:6" x14ac:dyDescent="0.2">
      <c r="A12" s="25">
        <v>1999</v>
      </c>
      <c r="B12" s="26">
        <v>1202</v>
      </c>
    </row>
    <row r="13" spans="1:6" x14ac:dyDescent="0.2">
      <c r="A13" s="25">
        <v>2000</v>
      </c>
      <c r="B13" s="26">
        <v>1140</v>
      </c>
    </row>
    <row r="14" spans="1:6" x14ac:dyDescent="0.2">
      <c r="A14" s="25">
        <v>2001</v>
      </c>
      <c r="B14" s="26">
        <v>1345.17</v>
      </c>
    </row>
    <row r="15" spans="1:6" x14ac:dyDescent="0.2">
      <c r="A15" s="25">
        <v>2002</v>
      </c>
      <c r="B15" s="26">
        <v>1896</v>
      </c>
    </row>
    <row r="16" spans="1:6" x14ac:dyDescent="0.2">
      <c r="A16" s="25">
        <v>2003</v>
      </c>
      <c r="B16" s="26">
        <v>3187.5981666666667</v>
      </c>
    </row>
    <row r="17" spans="1:2" x14ac:dyDescent="0.2">
      <c r="A17" s="25">
        <v>2004</v>
      </c>
      <c r="B17" s="26">
        <v>4248</v>
      </c>
    </row>
    <row r="18" spans="1:2" x14ac:dyDescent="0.2">
      <c r="A18" s="25">
        <v>2005</v>
      </c>
      <c r="B18" s="26">
        <v>2803</v>
      </c>
    </row>
    <row r="19" spans="1:2" x14ac:dyDescent="0.2">
      <c r="A19" s="25">
        <v>2006</v>
      </c>
      <c r="B19" s="26">
        <v>3676.0107250000001</v>
      </c>
    </row>
    <row r="20" spans="1:2" x14ac:dyDescent="0.2">
      <c r="A20" s="25">
        <v>2007</v>
      </c>
      <c r="B20" s="26">
        <v>5891.2210000000014</v>
      </c>
    </row>
    <row r="21" spans="1:2" x14ac:dyDescent="0.2">
      <c r="A21" s="25">
        <v>2008</v>
      </c>
      <c r="B21" s="26">
        <v>3959.3610000000003</v>
      </c>
    </row>
    <row r="22" spans="1:2" x14ac:dyDescent="0.2">
      <c r="A22" s="25">
        <v>2009</v>
      </c>
      <c r="B22" s="26">
        <v>3588</v>
      </c>
    </row>
    <row r="23" spans="1:2" x14ac:dyDescent="0.2">
      <c r="A23" s="25">
        <v>2010</v>
      </c>
      <c r="B23" s="26">
        <v>4391.2067191666665</v>
      </c>
    </row>
    <row r="24" spans="1:2" x14ac:dyDescent="0.2">
      <c r="A24" s="25">
        <v>2011</v>
      </c>
      <c r="B24" s="26">
        <v>4170</v>
      </c>
    </row>
    <row r="25" spans="1:2" x14ac:dyDescent="0.2">
      <c r="A25" s="25">
        <v>2012</v>
      </c>
      <c r="B25" s="26">
        <v>4446</v>
      </c>
    </row>
    <row r="26" spans="1:2" x14ac:dyDescent="0.2">
      <c r="A26" s="25">
        <v>2013</v>
      </c>
      <c r="B26" s="26">
        <v>5453</v>
      </c>
    </row>
    <row r="27" spans="1:2" x14ac:dyDescent="0.2">
      <c r="A27" s="25">
        <v>2014</v>
      </c>
      <c r="B27" s="26">
        <v>4804</v>
      </c>
    </row>
    <row r="28" spans="1:2" x14ac:dyDescent="0.2">
      <c r="A28" s="25">
        <v>2015</v>
      </c>
      <c r="B28" s="26">
        <v>6212</v>
      </c>
    </row>
    <row r="29" spans="1:2" x14ac:dyDescent="0.2">
      <c r="A29" s="25">
        <v>2016</v>
      </c>
      <c r="B29" s="26">
        <v>5962</v>
      </c>
    </row>
  </sheetData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" width="9.85546875" style="5" customWidth="1"/>
    <col min="2" max="2" width="17.7109375" style="5" customWidth="1"/>
    <col min="3" max="16384" width="11.42578125" style="5"/>
  </cols>
  <sheetData>
    <row r="1" spans="1:6" ht="12.75" customHeight="1" x14ac:dyDescent="0.2">
      <c r="A1" s="1" t="s">
        <v>40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7" spans="1:6" x14ac:dyDescent="0.2">
      <c r="A7" s="20" t="s">
        <v>4</v>
      </c>
      <c r="B7" s="24" t="s">
        <v>39</v>
      </c>
    </row>
    <row r="8" spans="1:6" x14ac:dyDescent="0.2">
      <c r="A8" s="25">
        <v>1995</v>
      </c>
      <c r="B8" s="26">
        <v>120</v>
      </c>
    </row>
    <row r="9" spans="1:6" x14ac:dyDescent="0.2">
      <c r="A9" s="25">
        <v>1996</v>
      </c>
      <c r="B9" s="26">
        <v>176</v>
      </c>
    </row>
    <row r="10" spans="1:6" x14ac:dyDescent="0.2">
      <c r="A10" s="25">
        <v>1997</v>
      </c>
      <c r="B10" s="26">
        <v>132</v>
      </c>
    </row>
    <row r="11" spans="1:6" x14ac:dyDescent="0.2">
      <c r="A11" s="25">
        <v>1998</v>
      </c>
      <c r="B11" s="26">
        <v>104</v>
      </c>
    </row>
    <row r="12" spans="1:6" x14ac:dyDescent="0.2">
      <c r="A12" s="25">
        <v>1999</v>
      </c>
      <c r="B12" s="26">
        <v>105.99647266313933</v>
      </c>
    </row>
    <row r="13" spans="1:6" x14ac:dyDescent="0.2">
      <c r="A13" s="25">
        <v>2000</v>
      </c>
      <c r="B13" s="26">
        <v>98</v>
      </c>
    </row>
    <row r="14" spans="1:6" x14ac:dyDescent="0.2">
      <c r="A14" s="25">
        <v>2001</v>
      </c>
      <c r="B14" s="26">
        <v>104</v>
      </c>
    </row>
    <row r="15" spans="1:6" x14ac:dyDescent="0.2">
      <c r="A15" s="25">
        <v>2002</v>
      </c>
      <c r="B15" s="26">
        <v>89.014084507042256</v>
      </c>
    </row>
    <row r="16" spans="1:6" x14ac:dyDescent="0.2">
      <c r="A16" s="25">
        <v>2003</v>
      </c>
      <c r="B16" s="26">
        <v>113</v>
      </c>
    </row>
    <row r="17" spans="1:2" x14ac:dyDescent="0.2">
      <c r="A17" s="25">
        <v>2004</v>
      </c>
      <c r="B17" s="26">
        <v>148</v>
      </c>
    </row>
    <row r="18" spans="1:2" x14ac:dyDescent="0.2">
      <c r="A18" s="25">
        <v>2005</v>
      </c>
      <c r="B18" s="26">
        <v>114.5</v>
      </c>
    </row>
    <row r="19" spans="1:2" x14ac:dyDescent="0.2">
      <c r="A19" s="25">
        <v>2006</v>
      </c>
      <c r="B19" s="26">
        <v>152.69999999999999</v>
      </c>
    </row>
    <row r="20" spans="1:2" x14ac:dyDescent="0.2">
      <c r="A20" s="25">
        <v>2007</v>
      </c>
      <c r="B20" s="26">
        <v>251</v>
      </c>
    </row>
    <row r="21" spans="1:2" x14ac:dyDescent="0.2">
      <c r="A21" s="25">
        <v>2008</v>
      </c>
      <c r="B21" s="26">
        <v>189</v>
      </c>
    </row>
    <row r="22" spans="1:2" x14ac:dyDescent="0.2">
      <c r="A22" s="25">
        <v>2009</v>
      </c>
      <c r="B22" s="26">
        <v>159</v>
      </c>
    </row>
    <row r="23" spans="1:2" x14ac:dyDescent="0.2">
      <c r="A23" s="25">
        <v>2010</v>
      </c>
      <c r="B23" s="26">
        <v>218.93</v>
      </c>
    </row>
    <row r="24" spans="1:2" x14ac:dyDescent="0.2">
      <c r="A24" s="25">
        <v>2011</v>
      </c>
      <c r="B24" s="26">
        <v>216</v>
      </c>
    </row>
    <row r="25" spans="1:2" x14ac:dyDescent="0.2">
      <c r="A25" s="25">
        <v>2012</v>
      </c>
      <c r="B25" s="26">
        <v>219</v>
      </c>
    </row>
    <row r="26" spans="1:2" x14ac:dyDescent="0.2">
      <c r="A26" s="25">
        <v>2013</v>
      </c>
      <c r="B26" s="26">
        <v>266</v>
      </c>
    </row>
    <row r="27" spans="1:2" x14ac:dyDescent="0.2">
      <c r="A27" s="25">
        <v>2014</v>
      </c>
      <c r="B27" s="26">
        <v>207</v>
      </c>
    </row>
    <row r="28" spans="1:2" x14ac:dyDescent="0.2">
      <c r="A28" s="25">
        <v>2015</v>
      </c>
      <c r="B28" s="26">
        <v>227.7</v>
      </c>
    </row>
    <row r="29" spans="1:2" x14ac:dyDescent="0.2">
      <c r="A29" s="25">
        <v>2016</v>
      </c>
      <c r="B29" s="26">
        <v>198</v>
      </c>
    </row>
  </sheetData>
  <phoneticPr fontId="20" type="noConversion"/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4"/>
  <sheetViews>
    <sheetView workbookViewId="0">
      <selection activeCell="B10" sqref="B10:B24"/>
    </sheetView>
  </sheetViews>
  <sheetFormatPr baseColWidth="10" defaultRowHeight="11.25" x14ac:dyDescent="0.2"/>
  <cols>
    <col min="1" max="1" width="9.85546875" style="5" customWidth="1"/>
    <col min="2" max="2" width="17.7109375" style="5" customWidth="1"/>
    <col min="3" max="3" width="11.42578125" style="5"/>
    <col min="4" max="4" width="13.7109375" style="5" customWidth="1"/>
    <col min="5" max="16384" width="11.42578125" style="5"/>
  </cols>
  <sheetData>
    <row r="1" spans="1:6" ht="12.75" customHeight="1" x14ac:dyDescent="0.2">
      <c r="A1" s="1" t="s">
        <v>311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12</v>
      </c>
      <c r="B6" s="7"/>
    </row>
    <row r="7" spans="1:6" ht="12.75" customHeight="1" x14ac:dyDescent="0.2">
      <c r="A7" s="5" t="s">
        <v>23</v>
      </c>
      <c r="B7" s="7"/>
    </row>
    <row r="9" spans="1:6" x14ac:dyDescent="0.2">
      <c r="A9" s="20" t="s">
        <v>4</v>
      </c>
      <c r="B9" s="24" t="s">
        <v>39</v>
      </c>
    </row>
    <row r="10" spans="1:6" x14ac:dyDescent="0.2">
      <c r="A10" s="33">
        <v>2002</v>
      </c>
      <c r="B10" s="22">
        <v>8941.846639530735</v>
      </c>
    </row>
    <row r="11" spans="1:6" x14ac:dyDescent="0.2">
      <c r="A11" s="33">
        <v>2003</v>
      </c>
      <c r="B11" s="22">
        <v>9962.287990484183</v>
      </c>
    </row>
    <row r="12" spans="1:6" x14ac:dyDescent="0.2">
      <c r="A12" s="33">
        <v>2004</v>
      </c>
      <c r="B12" s="22">
        <v>11664.595535288852</v>
      </c>
    </row>
    <row r="13" spans="1:6" x14ac:dyDescent="0.2">
      <c r="A13" s="33">
        <v>2005</v>
      </c>
      <c r="B13" s="22">
        <v>9125.8433649365161</v>
      </c>
    </row>
    <row r="14" spans="1:6" x14ac:dyDescent="0.2">
      <c r="A14" s="33">
        <v>2006</v>
      </c>
      <c r="B14" s="22">
        <v>11813.788014807164</v>
      </c>
      <c r="E14" s="34"/>
    </row>
    <row r="15" spans="1:6" x14ac:dyDescent="0.2">
      <c r="A15" s="33">
        <v>2007</v>
      </c>
      <c r="B15" s="22">
        <v>15156.907448165914</v>
      </c>
      <c r="E15" s="34"/>
    </row>
    <row r="16" spans="1:6" x14ac:dyDescent="0.2">
      <c r="A16" s="33">
        <v>2008</v>
      </c>
      <c r="B16" s="22">
        <v>8293.2432139117882</v>
      </c>
      <c r="E16" s="34"/>
    </row>
    <row r="17" spans="1:5" x14ac:dyDescent="0.2">
      <c r="A17" s="33">
        <v>2009</v>
      </c>
      <c r="B17" s="22">
        <v>6454.2021263619517</v>
      </c>
      <c r="E17" s="34"/>
    </row>
    <row r="18" spans="1:5" x14ac:dyDescent="0.2">
      <c r="A18" s="33">
        <v>2010</v>
      </c>
      <c r="B18" s="22">
        <v>6660.0888121678345</v>
      </c>
      <c r="E18" s="34"/>
    </row>
    <row r="19" spans="1:5" x14ac:dyDescent="0.2">
      <c r="A19" s="33">
        <v>2011</v>
      </c>
      <c r="B19" s="22">
        <v>5206.9645099916688</v>
      </c>
      <c r="E19" s="34"/>
    </row>
    <row r="20" spans="1:5" x14ac:dyDescent="0.2">
      <c r="A20" s="33">
        <v>2012</v>
      </c>
      <c r="B20" s="22">
        <v>5382.7532960772614</v>
      </c>
      <c r="E20" s="34"/>
    </row>
    <row r="21" spans="1:5" x14ac:dyDescent="0.2">
      <c r="A21" s="33">
        <v>2013</v>
      </c>
      <c r="B21" s="22">
        <v>6322.5383034368879</v>
      </c>
      <c r="E21" s="34"/>
    </row>
    <row r="22" spans="1:5" x14ac:dyDescent="0.2">
      <c r="A22" s="33">
        <v>2014</v>
      </c>
      <c r="B22" s="22">
        <v>5107.0202474154767</v>
      </c>
      <c r="E22" s="34"/>
    </row>
    <row r="23" spans="1:5" x14ac:dyDescent="0.2">
      <c r="A23" s="33">
        <v>2015</v>
      </c>
      <c r="B23" s="22">
        <v>6209.1559165360131</v>
      </c>
      <c r="E23" s="34"/>
    </row>
    <row r="24" spans="1:5" x14ac:dyDescent="0.2">
      <c r="A24" s="33">
        <v>2016</v>
      </c>
      <c r="B24" s="22">
        <v>5961.9285</v>
      </c>
    </row>
  </sheetData>
  <phoneticPr fontId="20" type="noConversion"/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" width="9.140625" style="5" customWidth="1"/>
    <col min="2" max="16384" width="11.42578125" style="5"/>
  </cols>
  <sheetData>
    <row r="1" spans="1:6" ht="12.75" customHeight="1" x14ac:dyDescent="0.2">
      <c r="A1" s="1" t="s">
        <v>41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x14ac:dyDescent="0.2">
      <c r="A4" s="5" t="s">
        <v>303</v>
      </c>
    </row>
    <row r="5" spans="1:6" x14ac:dyDescent="0.2">
      <c r="A5" s="5" t="s">
        <v>42</v>
      </c>
    </row>
    <row r="7" spans="1:6" x14ac:dyDescent="0.2">
      <c r="A7" s="20" t="s">
        <v>4</v>
      </c>
      <c r="B7" s="24" t="s">
        <v>43</v>
      </c>
    </row>
    <row r="8" spans="1:6" x14ac:dyDescent="0.2">
      <c r="A8" s="25">
        <v>1995</v>
      </c>
      <c r="B8" s="35">
        <v>4.5999999999999996</v>
      </c>
    </row>
    <row r="9" spans="1:6" x14ac:dyDescent="0.2">
      <c r="A9" s="25">
        <v>1996</v>
      </c>
      <c r="B9" s="35">
        <v>2.4</v>
      </c>
    </row>
    <row r="10" spans="1:6" x14ac:dyDescent="0.2">
      <c r="A10" s="25">
        <v>1997</v>
      </c>
      <c r="B10" s="35">
        <v>5.4</v>
      </c>
    </row>
    <row r="11" spans="1:6" x14ac:dyDescent="0.2">
      <c r="A11" s="25">
        <v>1998</v>
      </c>
      <c r="B11" s="35">
        <v>3.8</v>
      </c>
    </row>
    <row r="12" spans="1:6" x14ac:dyDescent="0.2">
      <c r="A12" s="25">
        <v>1999</v>
      </c>
      <c r="B12" s="35">
        <v>2.6</v>
      </c>
    </row>
    <row r="13" spans="1:6" x14ac:dyDescent="0.2">
      <c r="A13" s="25">
        <v>2000</v>
      </c>
      <c r="B13" s="35">
        <v>4.4000000000000004</v>
      </c>
    </row>
    <row r="14" spans="1:6" x14ac:dyDescent="0.2">
      <c r="A14" s="25">
        <v>2001</v>
      </c>
      <c r="B14" s="35">
        <v>5.82</v>
      </c>
    </row>
    <row r="15" spans="1:6" x14ac:dyDescent="0.2">
      <c r="A15" s="25">
        <v>2002</v>
      </c>
      <c r="B15" s="35">
        <v>7.54</v>
      </c>
    </row>
    <row r="16" spans="1:6" x14ac:dyDescent="0.2">
      <c r="A16" s="25">
        <v>2003</v>
      </c>
      <c r="B16" s="35">
        <v>5.8908333333333331</v>
      </c>
    </row>
    <row r="17" spans="1:2" x14ac:dyDescent="0.2">
      <c r="A17" s="25">
        <v>2004</v>
      </c>
      <c r="B17" s="35">
        <v>5.2</v>
      </c>
    </row>
    <row r="18" spans="1:2" x14ac:dyDescent="0.2">
      <c r="A18" s="25">
        <v>2005</v>
      </c>
      <c r="B18" s="35">
        <v>7.31</v>
      </c>
    </row>
    <row r="19" spans="1:2" x14ac:dyDescent="0.2">
      <c r="A19" s="25">
        <v>2006</v>
      </c>
      <c r="B19" s="35">
        <v>8.76</v>
      </c>
    </row>
    <row r="20" spans="1:2" x14ac:dyDescent="0.2">
      <c r="A20" s="25">
        <v>2007</v>
      </c>
      <c r="B20" s="35">
        <v>8.4058333333333337</v>
      </c>
    </row>
    <row r="21" spans="1:2" x14ac:dyDescent="0.2">
      <c r="A21" s="25">
        <v>2008</v>
      </c>
      <c r="B21" s="35">
        <v>15.295833333333334</v>
      </c>
    </row>
    <row r="22" spans="1:2" x14ac:dyDescent="0.2">
      <c r="A22" s="25">
        <v>2009</v>
      </c>
      <c r="B22" s="35">
        <v>10.5</v>
      </c>
    </row>
    <row r="23" spans="1:2" x14ac:dyDescent="0.2">
      <c r="A23" s="25">
        <v>2010</v>
      </c>
      <c r="B23" s="35">
        <v>13.63</v>
      </c>
    </row>
    <row r="24" spans="1:2" x14ac:dyDescent="0.2">
      <c r="A24" s="25">
        <v>2011</v>
      </c>
      <c r="B24" s="35">
        <v>13.5</v>
      </c>
    </row>
    <row r="25" spans="1:2" x14ac:dyDescent="0.2">
      <c r="A25" s="25">
        <v>2012</v>
      </c>
      <c r="B25" s="35">
        <v>10.1</v>
      </c>
    </row>
    <row r="26" spans="1:2" x14ac:dyDescent="0.2">
      <c r="A26" s="25">
        <v>2013</v>
      </c>
      <c r="B26" s="35">
        <v>22</v>
      </c>
    </row>
    <row r="27" spans="1:2" x14ac:dyDescent="0.2">
      <c r="A27" s="25">
        <v>2014</v>
      </c>
      <c r="B27" s="35">
        <v>20</v>
      </c>
    </row>
    <row r="28" spans="1:2" x14ac:dyDescent="0.2">
      <c r="A28" s="25">
        <v>2015</v>
      </c>
      <c r="B28" s="35">
        <v>22.8</v>
      </c>
    </row>
    <row r="29" spans="1:2" x14ac:dyDescent="0.2">
      <c r="A29" s="25">
        <v>2016</v>
      </c>
      <c r="B29" s="35">
        <v>16.440000000000001</v>
      </c>
    </row>
  </sheetData>
  <phoneticPr fontId="20" type="noConversion"/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44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x14ac:dyDescent="0.2">
      <c r="A4" s="5" t="s">
        <v>303</v>
      </c>
    </row>
    <row r="5" spans="1:6" x14ac:dyDescent="0.2">
      <c r="A5" s="5" t="s">
        <v>42</v>
      </c>
    </row>
    <row r="7" spans="1:6" x14ac:dyDescent="0.2">
      <c r="A7" s="20" t="s">
        <v>45</v>
      </c>
      <c r="B7" s="24" t="s">
        <v>43</v>
      </c>
    </row>
    <row r="8" spans="1:6" x14ac:dyDescent="0.2">
      <c r="A8" s="25">
        <v>1995</v>
      </c>
      <c r="B8" s="35">
        <v>0.72</v>
      </c>
    </row>
    <row r="9" spans="1:6" x14ac:dyDescent="0.2">
      <c r="A9" s="25">
        <v>1996</v>
      </c>
      <c r="B9" s="35">
        <v>0.28999999999999998</v>
      </c>
    </row>
    <row r="10" spans="1:6" x14ac:dyDescent="0.2">
      <c r="A10" s="25">
        <v>1997</v>
      </c>
      <c r="B10" s="35">
        <v>0.56999999999999995</v>
      </c>
    </row>
    <row r="11" spans="1:6" x14ac:dyDescent="0.2">
      <c r="A11" s="25">
        <v>1998</v>
      </c>
      <c r="B11" s="35">
        <v>0.36</v>
      </c>
    </row>
    <row r="12" spans="1:6" x14ac:dyDescent="0.2">
      <c r="A12" s="25">
        <v>1999</v>
      </c>
      <c r="B12" s="35">
        <v>0.22927689594356263</v>
      </c>
    </row>
    <row r="13" spans="1:6" x14ac:dyDescent="0.2">
      <c r="A13" s="25">
        <v>2000</v>
      </c>
      <c r="B13" s="35">
        <v>0.36</v>
      </c>
    </row>
    <row r="14" spans="1:6" x14ac:dyDescent="0.2">
      <c r="A14" s="25">
        <v>2001</v>
      </c>
      <c r="B14" s="35">
        <v>0.44</v>
      </c>
    </row>
    <row r="15" spans="1:6" x14ac:dyDescent="0.2">
      <c r="A15" s="25">
        <v>2002</v>
      </c>
      <c r="B15" s="35">
        <v>0.352112676056338</v>
      </c>
    </row>
    <row r="16" spans="1:6" x14ac:dyDescent="0.2">
      <c r="A16" s="25">
        <v>2003</v>
      </c>
      <c r="B16" s="35">
        <v>0.21</v>
      </c>
    </row>
    <row r="17" spans="1:2" x14ac:dyDescent="0.2">
      <c r="A17" s="25">
        <v>2004</v>
      </c>
      <c r="B17" s="35">
        <v>0.18</v>
      </c>
    </row>
    <row r="18" spans="1:2" x14ac:dyDescent="0.2">
      <c r="A18" s="25">
        <v>2005</v>
      </c>
      <c r="B18" s="35">
        <v>0.3</v>
      </c>
    </row>
    <row r="19" spans="1:2" x14ac:dyDescent="0.2">
      <c r="A19" s="25">
        <v>2006</v>
      </c>
      <c r="B19" s="35">
        <v>0.36388685998733034</v>
      </c>
    </row>
    <row r="20" spans="1:2" x14ac:dyDescent="0.2">
      <c r="A20" s="25">
        <v>2007</v>
      </c>
      <c r="B20" s="35">
        <v>0.36</v>
      </c>
    </row>
    <row r="21" spans="1:2" x14ac:dyDescent="0.2">
      <c r="A21" s="25">
        <v>2008</v>
      </c>
      <c r="B21" s="35">
        <v>0.73</v>
      </c>
    </row>
    <row r="22" spans="1:2" x14ac:dyDescent="0.2">
      <c r="A22" s="25">
        <v>2009</v>
      </c>
      <c r="B22" s="35">
        <v>0.47</v>
      </c>
    </row>
    <row r="23" spans="1:2" x14ac:dyDescent="0.2">
      <c r="A23" s="25">
        <v>2010</v>
      </c>
      <c r="B23" s="35">
        <v>0.67954348106077922</v>
      </c>
    </row>
    <row r="24" spans="1:2" x14ac:dyDescent="0.2">
      <c r="A24" s="25">
        <v>2011</v>
      </c>
      <c r="B24" s="35">
        <v>0.7</v>
      </c>
    </row>
    <row r="25" spans="1:2" x14ac:dyDescent="0.2">
      <c r="A25" s="25">
        <v>2012</v>
      </c>
      <c r="B25" s="35">
        <v>0.5</v>
      </c>
    </row>
    <row r="26" spans="1:2" x14ac:dyDescent="0.2">
      <c r="A26" s="25">
        <v>2013</v>
      </c>
      <c r="B26" s="35">
        <v>1.08</v>
      </c>
    </row>
    <row r="27" spans="1:2" x14ac:dyDescent="0.2">
      <c r="A27" s="25">
        <v>2014</v>
      </c>
      <c r="B27" s="35">
        <v>0.86</v>
      </c>
    </row>
    <row r="28" spans="1:2" x14ac:dyDescent="0.2">
      <c r="A28" s="25">
        <v>2015</v>
      </c>
      <c r="B28" s="35">
        <v>0.83</v>
      </c>
    </row>
    <row r="29" spans="1:2" x14ac:dyDescent="0.2">
      <c r="A29" s="25">
        <v>2016</v>
      </c>
      <c r="B29" s="35">
        <v>0.55000000000000004</v>
      </c>
    </row>
  </sheetData>
  <phoneticPr fontId="20" type="noConversion"/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5"/>
  <sheetViews>
    <sheetView workbookViewId="0">
      <selection activeCell="B10" sqref="B10:B24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312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x14ac:dyDescent="0.2">
      <c r="A4" s="5" t="s">
        <v>303</v>
      </c>
    </row>
    <row r="5" spans="1:6" x14ac:dyDescent="0.2">
      <c r="A5" s="5" t="s">
        <v>10</v>
      </c>
    </row>
    <row r="6" spans="1:6" x14ac:dyDescent="0.2">
      <c r="A6" s="5" t="s">
        <v>12</v>
      </c>
      <c r="B6" s="7"/>
    </row>
    <row r="7" spans="1:6" x14ac:dyDescent="0.2">
      <c r="A7" s="5" t="s">
        <v>46</v>
      </c>
    </row>
    <row r="9" spans="1:6" x14ac:dyDescent="0.2">
      <c r="A9" s="20" t="s">
        <v>45</v>
      </c>
      <c r="B9" s="24" t="s">
        <v>43</v>
      </c>
    </row>
    <row r="10" spans="1:6" x14ac:dyDescent="0.2">
      <c r="A10" s="33">
        <v>2002</v>
      </c>
      <c r="B10" s="22">
        <v>35.559875349188687</v>
      </c>
    </row>
    <row r="11" spans="1:6" x14ac:dyDescent="0.2">
      <c r="A11" s="33">
        <v>2003</v>
      </c>
      <c r="B11" s="22">
        <v>18.410783010325247</v>
      </c>
    </row>
    <row r="12" spans="1:6" x14ac:dyDescent="0.2">
      <c r="A12" s="33">
        <v>2004</v>
      </c>
      <c r="B12" s="22">
        <v>14.278695099694454</v>
      </c>
    </row>
    <row r="13" spans="1:6" x14ac:dyDescent="0.2">
      <c r="A13" s="33">
        <v>2005</v>
      </c>
      <c r="B13" s="22">
        <v>23.799470209663191</v>
      </c>
    </row>
    <row r="14" spans="1:6" x14ac:dyDescent="0.2">
      <c r="A14" s="33">
        <v>2006</v>
      </c>
      <c r="B14" s="22">
        <v>28.152470368461923</v>
      </c>
    </row>
    <row r="15" spans="1:6" x14ac:dyDescent="0.2">
      <c r="A15" s="33">
        <v>2007</v>
      </c>
      <c r="B15" s="22">
        <v>21.626490986849976</v>
      </c>
    </row>
    <row r="16" spans="1:6" x14ac:dyDescent="0.2">
      <c r="A16" s="33">
        <v>2008</v>
      </c>
      <c r="B16" s="22">
        <v>32.038519850246637</v>
      </c>
    </row>
    <row r="17" spans="1:2" x14ac:dyDescent="0.2">
      <c r="A17" s="33">
        <v>2009</v>
      </c>
      <c r="B17" s="22">
        <v>18.887715252731464</v>
      </c>
    </row>
    <row r="18" spans="1:2" x14ac:dyDescent="0.2">
      <c r="A18" s="33">
        <v>2010</v>
      </c>
      <c r="B18" s="22">
        <v>20.672452087856762</v>
      </c>
    </row>
    <row r="19" spans="1:2" x14ac:dyDescent="0.2">
      <c r="A19" s="33">
        <v>2011</v>
      </c>
      <c r="B19" s="22">
        <v>16.85707934889389</v>
      </c>
    </row>
    <row r="20" spans="1:2" x14ac:dyDescent="0.2">
      <c r="A20" s="33">
        <v>2012</v>
      </c>
      <c r="B20" s="22">
        <v>12.228027055866024</v>
      </c>
    </row>
    <row r="21" spans="1:2" x14ac:dyDescent="0.2">
      <c r="A21" s="33">
        <v>2013</v>
      </c>
      <c r="B21" s="22">
        <v>25.508131794537235</v>
      </c>
    </row>
    <row r="22" spans="1:2" x14ac:dyDescent="0.2">
      <c r="A22" s="33">
        <v>2014</v>
      </c>
      <c r="B22" s="22">
        <v>21.261533086658936</v>
      </c>
    </row>
    <row r="23" spans="1:2" x14ac:dyDescent="0.2">
      <c r="A23" s="33">
        <v>2015</v>
      </c>
      <c r="B23" s="22">
        <v>22.750144538015885</v>
      </c>
    </row>
    <row r="24" spans="1:2" x14ac:dyDescent="0.2">
      <c r="A24" s="33">
        <v>2016</v>
      </c>
      <c r="B24" s="22">
        <v>16.440000000000001</v>
      </c>
    </row>
    <row r="25" spans="1:2" x14ac:dyDescent="0.2">
      <c r="A25" s="33"/>
      <c r="B25" s="22"/>
    </row>
  </sheetData>
  <phoneticPr fontId="20" type="noConversion"/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109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32" t="s">
        <v>20</v>
      </c>
    </row>
    <row r="6" spans="1:6" x14ac:dyDescent="0.2">
      <c r="A6" s="32"/>
    </row>
    <row r="7" spans="1:6" x14ac:dyDescent="0.2">
      <c r="A7" s="20" t="s">
        <v>4</v>
      </c>
      <c r="B7" s="24" t="s">
        <v>59</v>
      </c>
    </row>
    <row r="8" spans="1:6" x14ac:dyDescent="0.2">
      <c r="A8" s="25">
        <v>1995</v>
      </c>
      <c r="B8" s="26">
        <v>1189</v>
      </c>
    </row>
    <row r="9" spans="1:6" x14ac:dyDescent="0.2">
      <c r="A9" s="25">
        <v>1996</v>
      </c>
      <c r="B9" s="26">
        <v>1657</v>
      </c>
    </row>
    <row r="10" spans="1:6" x14ac:dyDescent="0.2">
      <c r="A10" s="25">
        <v>1997</v>
      </c>
      <c r="B10" s="26">
        <v>1773</v>
      </c>
    </row>
    <row r="11" spans="1:6" x14ac:dyDescent="0.2">
      <c r="A11" s="25">
        <v>1998</v>
      </c>
      <c r="B11" s="26">
        <v>2430</v>
      </c>
    </row>
    <row r="12" spans="1:6" x14ac:dyDescent="0.2">
      <c r="A12" s="25">
        <v>1999</v>
      </c>
      <c r="B12" s="26">
        <v>1718</v>
      </c>
    </row>
    <row r="13" spans="1:6" x14ac:dyDescent="0.2">
      <c r="A13" s="25">
        <v>2000</v>
      </c>
      <c r="B13" s="26">
        <v>1766</v>
      </c>
    </row>
    <row r="14" spans="1:6" x14ac:dyDescent="0.2">
      <c r="A14" s="25">
        <v>2001</v>
      </c>
      <c r="B14" s="26">
        <v>1883.9</v>
      </c>
    </row>
    <row r="15" spans="1:6" x14ac:dyDescent="0.2">
      <c r="A15" s="25">
        <v>2002</v>
      </c>
      <c r="B15" s="26">
        <v>4255</v>
      </c>
    </row>
    <row r="16" spans="1:6" x14ac:dyDescent="0.2">
      <c r="A16" s="25">
        <v>2003</v>
      </c>
      <c r="B16" s="26">
        <v>5398.4654791666671</v>
      </c>
    </row>
    <row r="17" spans="1:2" x14ac:dyDescent="0.2">
      <c r="A17" s="25">
        <v>2004</v>
      </c>
      <c r="B17" s="26">
        <v>5740</v>
      </c>
    </row>
    <row r="18" spans="1:2" x14ac:dyDescent="0.2">
      <c r="A18" s="25">
        <v>2005</v>
      </c>
      <c r="B18" s="26">
        <v>5482</v>
      </c>
    </row>
    <row r="19" spans="1:2" x14ac:dyDescent="0.2">
      <c r="A19" s="25">
        <v>2006</v>
      </c>
      <c r="B19" s="26">
        <v>5064.5653983333341</v>
      </c>
    </row>
    <row r="20" spans="1:2" x14ac:dyDescent="0.2">
      <c r="A20" s="25">
        <v>2007</v>
      </c>
      <c r="B20" s="26">
        <v>7157.375830500001</v>
      </c>
    </row>
    <row r="21" spans="1:2" x14ac:dyDescent="0.2">
      <c r="A21" s="25">
        <v>2008</v>
      </c>
      <c r="B21" s="26">
        <v>11209.314741818183</v>
      </c>
    </row>
    <row r="22" spans="1:2" x14ac:dyDescent="0.2">
      <c r="A22" s="25">
        <v>2009</v>
      </c>
      <c r="B22" s="26">
        <v>7028</v>
      </c>
    </row>
    <row r="23" spans="1:2" x14ac:dyDescent="0.2">
      <c r="A23" s="25">
        <v>2010</v>
      </c>
      <c r="B23" s="26">
        <v>7036.8019608333334</v>
      </c>
    </row>
    <row r="24" spans="1:2" x14ac:dyDescent="0.2">
      <c r="A24" s="25">
        <v>2011</v>
      </c>
      <c r="B24" s="26">
        <v>9816</v>
      </c>
    </row>
    <row r="25" spans="1:2" x14ac:dyDescent="0.2">
      <c r="A25" s="25">
        <v>2012</v>
      </c>
      <c r="B25" s="26">
        <v>10165</v>
      </c>
    </row>
    <row r="26" spans="1:2" x14ac:dyDescent="0.2">
      <c r="A26" s="25">
        <v>2013</v>
      </c>
      <c r="B26" s="26" t="s">
        <v>299</v>
      </c>
    </row>
    <row r="27" spans="1:2" x14ac:dyDescent="0.2">
      <c r="A27" s="25">
        <v>2014</v>
      </c>
      <c r="B27" s="26" t="s">
        <v>299</v>
      </c>
    </row>
    <row r="28" spans="1:2" x14ac:dyDescent="0.2">
      <c r="A28" s="25">
        <v>2015</v>
      </c>
      <c r="B28" s="26" t="s">
        <v>299</v>
      </c>
    </row>
    <row r="29" spans="1:2" x14ac:dyDescent="0.2">
      <c r="A29" s="25">
        <v>2016</v>
      </c>
      <c r="B29" s="26" t="s">
        <v>299</v>
      </c>
    </row>
  </sheetData>
  <phoneticPr fontId="20" type="noConversion"/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110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32" t="s">
        <v>20</v>
      </c>
    </row>
    <row r="7" spans="1:6" x14ac:dyDescent="0.2">
      <c r="A7" s="20" t="s">
        <v>45</v>
      </c>
      <c r="B7" s="24" t="s">
        <v>59</v>
      </c>
    </row>
    <row r="8" spans="1:6" x14ac:dyDescent="0.2">
      <c r="A8" s="25">
        <v>1995</v>
      </c>
      <c r="B8" s="26">
        <v>199</v>
      </c>
    </row>
    <row r="9" spans="1:6" x14ac:dyDescent="0.2">
      <c r="A9" s="25">
        <v>1996</v>
      </c>
      <c r="B9" s="26">
        <v>213</v>
      </c>
    </row>
    <row r="10" spans="1:6" x14ac:dyDescent="0.2">
      <c r="A10" s="25">
        <v>1997</v>
      </c>
      <c r="B10" s="26">
        <v>185</v>
      </c>
    </row>
    <row r="11" spans="1:6" x14ac:dyDescent="0.2">
      <c r="A11" s="25">
        <v>1998</v>
      </c>
      <c r="B11" s="26">
        <v>232</v>
      </c>
    </row>
    <row r="12" spans="1:6" x14ac:dyDescent="0.2">
      <c r="A12" s="25">
        <v>1999</v>
      </c>
      <c r="B12" s="26">
        <v>151.49911816578484</v>
      </c>
    </row>
    <row r="13" spans="1:6" x14ac:dyDescent="0.2">
      <c r="A13" s="25">
        <v>2000</v>
      </c>
      <c r="B13" s="26">
        <v>147</v>
      </c>
    </row>
    <row r="14" spans="1:6" x14ac:dyDescent="0.2">
      <c r="A14" s="25">
        <v>2001</v>
      </c>
      <c r="B14" s="26">
        <v>145</v>
      </c>
    </row>
    <row r="15" spans="1:6" x14ac:dyDescent="0.2">
      <c r="A15" s="25">
        <v>2002</v>
      </c>
      <c r="B15" s="26">
        <v>199.76525821596243</v>
      </c>
    </row>
    <row r="16" spans="1:6" x14ac:dyDescent="0.2">
      <c r="A16" s="25">
        <v>2003</v>
      </c>
      <c r="B16" s="26">
        <v>191</v>
      </c>
    </row>
    <row r="17" spans="1:2" x14ac:dyDescent="0.2">
      <c r="A17" s="25">
        <v>2004</v>
      </c>
      <c r="B17" s="26">
        <v>200</v>
      </c>
    </row>
    <row r="18" spans="1:2" x14ac:dyDescent="0.2">
      <c r="A18" s="25">
        <v>2005</v>
      </c>
      <c r="B18" s="26">
        <v>224</v>
      </c>
    </row>
    <row r="19" spans="1:2" x14ac:dyDescent="0.2">
      <c r="A19" s="25">
        <v>2006</v>
      </c>
      <c r="B19" s="26">
        <v>210.38</v>
      </c>
    </row>
    <row r="20" spans="1:2" x14ac:dyDescent="0.2">
      <c r="A20" s="25">
        <v>2007</v>
      </c>
      <c r="B20" s="26">
        <v>304.94549999999998</v>
      </c>
    </row>
    <row r="21" spans="1:2" x14ac:dyDescent="0.2">
      <c r="A21" s="25">
        <v>2008</v>
      </c>
      <c r="B21" s="26">
        <v>535.07636363636368</v>
      </c>
    </row>
    <row r="22" spans="1:2" x14ac:dyDescent="0.2">
      <c r="A22" s="25">
        <v>2009</v>
      </c>
      <c r="B22" s="26">
        <v>311</v>
      </c>
    </row>
    <row r="23" spans="1:2" x14ac:dyDescent="0.2">
      <c r="A23" s="25">
        <v>2010</v>
      </c>
      <c r="B23" s="26">
        <v>350.83</v>
      </c>
    </row>
    <row r="24" spans="1:2" x14ac:dyDescent="0.2">
      <c r="A24" s="25">
        <v>2011</v>
      </c>
      <c r="B24" s="26">
        <v>509</v>
      </c>
    </row>
    <row r="25" spans="1:2" x14ac:dyDescent="0.2">
      <c r="A25" s="25">
        <v>2012</v>
      </c>
      <c r="B25" s="26">
        <v>501</v>
      </c>
    </row>
    <row r="26" spans="1:2" x14ac:dyDescent="0.2">
      <c r="A26" s="25">
        <v>2013</v>
      </c>
      <c r="B26" s="26" t="s">
        <v>299</v>
      </c>
    </row>
    <row r="27" spans="1:2" x14ac:dyDescent="0.2">
      <c r="A27" s="25">
        <v>2014</v>
      </c>
      <c r="B27" s="26" t="s">
        <v>299</v>
      </c>
    </row>
    <row r="28" spans="1:2" x14ac:dyDescent="0.2">
      <c r="A28" s="25">
        <v>2015</v>
      </c>
      <c r="B28" s="26" t="s">
        <v>299</v>
      </c>
    </row>
    <row r="29" spans="1:2" x14ac:dyDescent="0.2">
      <c r="A29" s="25">
        <v>2016</v>
      </c>
      <c r="B29" s="26" t="s">
        <v>299</v>
      </c>
    </row>
  </sheetData>
  <phoneticPr fontId="20" type="noConversion"/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4"/>
  <sheetViews>
    <sheetView workbookViewId="0">
      <selection activeCell="B10" sqref="B10:B24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313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12</v>
      </c>
      <c r="B6" s="7"/>
    </row>
    <row r="7" spans="1:6" ht="12.75" customHeight="1" x14ac:dyDescent="0.2">
      <c r="A7" s="5" t="s">
        <v>23</v>
      </c>
      <c r="B7" s="7"/>
    </row>
    <row r="8" spans="1:6" x14ac:dyDescent="0.2">
      <c r="A8" s="32"/>
    </row>
    <row r="9" spans="1:6" x14ac:dyDescent="0.2">
      <c r="A9" s="20" t="s">
        <v>4</v>
      </c>
      <c r="B9" s="24" t="s">
        <v>59</v>
      </c>
    </row>
    <row r="10" spans="1:6" x14ac:dyDescent="0.2">
      <c r="A10" s="33">
        <v>2002</v>
      </c>
      <c r="B10" s="22">
        <v>16594.5</v>
      </c>
    </row>
    <row r="11" spans="1:6" x14ac:dyDescent="0.2">
      <c r="A11" s="33">
        <v>2003</v>
      </c>
      <c r="B11" s="22">
        <v>13928.040936250001</v>
      </c>
    </row>
    <row r="12" spans="1:6" x14ac:dyDescent="0.2">
      <c r="A12" s="33">
        <v>2004</v>
      </c>
      <c r="B12" s="22">
        <v>13029.8</v>
      </c>
    </row>
    <row r="13" spans="1:6" x14ac:dyDescent="0.2">
      <c r="A13" s="33">
        <v>2005</v>
      </c>
      <c r="B13" s="22">
        <v>14746.58</v>
      </c>
    </row>
    <row r="14" spans="1:6" x14ac:dyDescent="0.2">
      <c r="A14" s="33">
        <v>2006</v>
      </c>
      <c r="B14" s="22">
        <v>13421.098305583335</v>
      </c>
    </row>
    <row r="15" spans="1:6" x14ac:dyDescent="0.2">
      <c r="A15" s="33">
        <v>2007</v>
      </c>
      <c r="B15" s="22">
        <v>15173.636760660003</v>
      </c>
    </row>
    <row r="16" spans="1:6" x14ac:dyDescent="0.2">
      <c r="A16" s="33">
        <v>2008</v>
      </c>
      <c r="B16" s="22">
        <v>19392.114503345456</v>
      </c>
    </row>
    <row r="17" spans="1:2" x14ac:dyDescent="0.2">
      <c r="A17" s="33">
        <v>2009</v>
      </c>
      <c r="B17" s="22">
        <v>10471.719999999999</v>
      </c>
    </row>
    <row r="18" spans="1:2" x14ac:dyDescent="0.2">
      <c r="A18" s="33">
        <v>2010</v>
      </c>
      <c r="B18" s="22">
        <v>8796.0024510416661</v>
      </c>
    </row>
    <row r="19" spans="1:2" x14ac:dyDescent="0.2">
      <c r="A19" s="33">
        <v>2011</v>
      </c>
      <c r="B19" s="22">
        <v>10110.48</v>
      </c>
    </row>
    <row r="20" spans="1:2" x14ac:dyDescent="0.2">
      <c r="A20" s="33">
        <v>2012</v>
      </c>
      <c r="B20" s="22">
        <v>10165</v>
      </c>
    </row>
    <row r="21" spans="1:2" x14ac:dyDescent="0.2">
      <c r="A21" s="25">
        <v>2013</v>
      </c>
      <c r="B21" s="26" t="s">
        <v>299</v>
      </c>
    </row>
    <row r="22" spans="1:2" x14ac:dyDescent="0.2">
      <c r="A22" s="25">
        <v>2014</v>
      </c>
      <c r="B22" s="26" t="s">
        <v>299</v>
      </c>
    </row>
    <row r="23" spans="1:2" x14ac:dyDescent="0.2">
      <c r="A23" s="25">
        <v>2015</v>
      </c>
      <c r="B23" s="26" t="s">
        <v>299</v>
      </c>
    </row>
    <row r="24" spans="1:2" x14ac:dyDescent="0.2">
      <c r="A24" s="25">
        <v>2016</v>
      </c>
      <c r="B24" s="26" t="s">
        <v>299</v>
      </c>
    </row>
  </sheetData>
  <phoneticPr fontId="2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F29"/>
  <sheetViews>
    <sheetView workbookViewId="0">
      <pane ySplit="7" topLeftCell="A11" activePane="bottomLeft" state="frozen"/>
      <selection pane="bottomLeft"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3.42578125" style="5" customWidth="1"/>
    <col min="4" max="4" width="13.140625" style="5" customWidth="1"/>
    <col min="5" max="5" width="12" style="5" customWidth="1"/>
    <col min="6" max="16384" width="11.42578125" style="5"/>
  </cols>
  <sheetData>
    <row r="1" spans="1:6" ht="12.75" customHeight="1" x14ac:dyDescent="0.2">
      <c r="A1" s="1" t="s">
        <v>9</v>
      </c>
      <c r="B1" s="2"/>
      <c r="C1" s="3"/>
      <c r="D1" s="3"/>
      <c r="E1" s="3"/>
      <c r="F1" s="4"/>
    </row>
    <row r="2" spans="1:6" ht="12.75" customHeight="1" x14ac:dyDescent="0.2">
      <c r="A2" s="6" t="s">
        <v>1</v>
      </c>
    </row>
    <row r="3" spans="1:6" ht="12.75" customHeight="1" x14ac:dyDescent="0.2">
      <c r="A3" s="6" t="s">
        <v>2</v>
      </c>
    </row>
    <row r="4" spans="1:6" ht="12.75" customHeight="1" x14ac:dyDescent="0.2">
      <c r="A4" s="5" t="s">
        <v>303</v>
      </c>
    </row>
    <row r="5" spans="1:6" ht="12.75" customHeight="1" x14ac:dyDescent="0.2">
      <c r="A5" s="5" t="s">
        <v>3</v>
      </c>
    </row>
    <row r="7" spans="1:6" ht="33.75" x14ac:dyDescent="0.2">
      <c r="A7" s="8" t="s">
        <v>4</v>
      </c>
      <c r="B7" s="9" t="s">
        <v>5</v>
      </c>
      <c r="C7" s="10" t="s">
        <v>6</v>
      </c>
      <c r="D7" s="9" t="s">
        <v>7</v>
      </c>
      <c r="E7" s="10" t="s">
        <v>8</v>
      </c>
    </row>
    <row r="8" spans="1:6" x14ac:dyDescent="0.2">
      <c r="A8" s="11">
        <v>1995</v>
      </c>
      <c r="B8" s="12">
        <v>0.8</v>
      </c>
      <c r="C8" s="13">
        <v>0.85</v>
      </c>
      <c r="D8" s="12">
        <v>0.69</v>
      </c>
      <c r="E8" s="12">
        <v>0.46</v>
      </c>
    </row>
    <row r="9" spans="1:6" x14ac:dyDescent="0.2">
      <c r="A9" s="11">
        <v>1996</v>
      </c>
      <c r="B9" s="12">
        <v>0.75</v>
      </c>
      <c r="C9" s="13">
        <v>0.81</v>
      </c>
      <c r="D9" s="12">
        <v>0.64</v>
      </c>
      <c r="E9" s="12">
        <v>0.45</v>
      </c>
    </row>
    <row r="10" spans="1:6" x14ac:dyDescent="0.2">
      <c r="A10" s="11">
        <v>1997</v>
      </c>
      <c r="B10" s="12">
        <v>0.78</v>
      </c>
      <c r="C10" s="13">
        <v>0.82</v>
      </c>
      <c r="D10" s="12">
        <v>0.69</v>
      </c>
      <c r="E10" s="12">
        <v>0.49</v>
      </c>
    </row>
    <row r="11" spans="1:6" x14ac:dyDescent="0.2">
      <c r="A11" s="11">
        <v>1998</v>
      </c>
      <c r="B11" s="12">
        <v>0.85</v>
      </c>
      <c r="C11" s="13">
        <v>0.89</v>
      </c>
      <c r="D11" s="12">
        <v>0.76</v>
      </c>
      <c r="E11" s="12">
        <v>0.56999999999999995</v>
      </c>
    </row>
    <row r="12" spans="1:6" x14ac:dyDescent="0.2">
      <c r="A12" s="11">
        <v>1999</v>
      </c>
      <c r="B12" s="12">
        <v>0.70987654320987659</v>
      </c>
      <c r="C12" s="13">
        <v>0.75044091710758376</v>
      </c>
      <c r="D12" s="12">
        <v>0.61992945326278659</v>
      </c>
      <c r="E12" s="12">
        <v>0.46031746031746029</v>
      </c>
    </row>
    <row r="13" spans="1:6" x14ac:dyDescent="0.2">
      <c r="A13" s="11">
        <v>2000</v>
      </c>
      <c r="B13" s="15">
        <v>0.75</v>
      </c>
      <c r="C13" s="16">
        <v>0.79</v>
      </c>
      <c r="D13" s="15">
        <v>0.66</v>
      </c>
      <c r="E13" s="15">
        <v>0.46</v>
      </c>
    </row>
    <row r="14" spans="1:6" x14ac:dyDescent="0.2">
      <c r="A14" s="11">
        <v>2001</v>
      </c>
      <c r="B14" s="15">
        <v>0.69</v>
      </c>
      <c r="C14" s="16">
        <v>0.72</v>
      </c>
      <c r="D14" s="15">
        <v>0.55000000000000004</v>
      </c>
      <c r="E14" s="15">
        <v>0.41</v>
      </c>
    </row>
    <row r="15" spans="1:6" x14ac:dyDescent="0.2">
      <c r="A15" s="11">
        <v>2002</v>
      </c>
      <c r="B15" s="12">
        <v>0.52</v>
      </c>
      <c r="C15" s="13">
        <v>0.56000000000000005</v>
      </c>
      <c r="D15" s="12">
        <v>0.46948356807511737</v>
      </c>
      <c r="E15" s="12">
        <v>0.352112676056338</v>
      </c>
    </row>
    <row r="16" spans="1:6" x14ac:dyDescent="0.2">
      <c r="A16" s="11">
        <v>2003</v>
      </c>
      <c r="B16" s="15">
        <v>0.67</v>
      </c>
      <c r="C16" s="16">
        <v>0.73</v>
      </c>
      <c r="D16" s="15">
        <v>0.57999999999999996</v>
      </c>
      <c r="E16" s="15">
        <v>0.43</v>
      </c>
    </row>
    <row r="17" spans="1:5" x14ac:dyDescent="0.2">
      <c r="A17" s="11">
        <v>2004</v>
      </c>
      <c r="B17" s="15">
        <v>0.84</v>
      </c>
      <c r="C17" s="16">
        <v>0.87</v>
      </c>
      <c r="D17" s="15">
        <v>0.74</v>
      </c>
      <c r="E17" s="15">
        <v>0.61</v>
      </c>
    </row>
    <row r="18" spans="1:5" x14ac:dyDescent="0.2">
      <c r="A18" s="11">
        <v>2005</v>
      </c>
      <c r="B18" s="15">
        <v>0.86</v>
      </c>
      <c r="C18" s="13">
        <v>0.9</v>
      </c>
      <c r="D18" s="15">
        <v>0.77</v>
      </c>
      <c r="E18" s="15">
        <v>0.64</v>
      </c>
    </row>
    <row r="19" spans="1:5" x14ac:dyDescent="0.2">
      <c r="A19" s="11">
        <v>2006</v>
      </c>
      <c r="B19" s="15">
        <v>0.93</v>
      </c>
      <c r="C19" s="16">
        <v>0.98</v>
      </c>
      <c r="D19" s="15">
        <v>0.84</v>
      </c>
      <c r="E19" s="15">
        <v>0.65</v>
      </c>
    </row>
    <row r="20" spans="1:5" x14ac:dyDescent="0.2">
      <c r="A20" s="11">
        <v>2007</v>
      </c>
      <c r="B20" s="17">
        <v>1.0575000000000001</v>
      </c>
      <c r="C20" s="18">
        <v>1.1183333333333334</v>
      </c>
      <c r="D20" s="17">
        <v>0.93916666666666682</v>
      </c>
      <c r="E20" s="17">
        <v>0.68833333333333335</v>
      </c>
    </row>
    <row r="21" spans="1:5" x14ac:dyDescent="0.2">
      <c r="A21" s="19">
        <v>2008</v>
      </c>
      <c r="B21" s="17">
        <v>1.28</v>
      </c>
      <c r="C21" s="18">
        <v>1.3966666666666667</v>
      </c>
      <c r="D21" s="17">
        <v>1.1383333333333334</v>
      </c>
      <c r="E21" s="17">
        <v>0.77166666666666694</v>
      </c>
    </row>
    <row r="22" spans="1:5" x14ac:dyDescent="0.2">
      <c r="A22" s="19">
        <v>2009</v>
      </c>
      <c r="B22" s="17">
        <v>1.04</v>
      </c>
      <c r="C22" s="18">
        <v>1.1200000000000001</v>
      </c>
      <c r="D22" s="17">
        <v>0.92</v>
      </c>
      <c r="E22" s="17">
        <v>0.63</v>
      </c>
    </row>
    <row r="23" spans="1:5" x14ac:dyDescent="0.2">
      <c r="A23" s="19">
        <v>2010</v>
      </c>
      <c r="B23" s="17">
        <v>1.4091666666666665</v>
      </c>
      <c r="C23" s="18">
        <v>1.49</v>
      </c>
      <c r="D23" s="17">
        <v>1.2858333333333334</v>
      </c>
      <c r="E23" s="17">
        <v>0.89</v>
      </c>
    </row>
    <row r="24" spans="1:5" x14ac:dyDescent="0.2">
      <c r="A24" s="19">
        <v>2011</v>
      </c>
      <c r="B24" s="17">
        <v>1.94</v>
      </c>
      <c r="C24" s="18">
        <v>2.02</v>
      </c>
      <c r="D24" s="17">
        <v>1.74</v>
      </c>
      <c r="E24" s="17">
        <v>1.0900000000000001</v>
      </c>
    </row>
    <row r="25" spans="1:5" x14ac:dyDescent="0.2">
      <c r="A25" s="19">
        <v>2012</v>
      </c>
      <c r="B25" s="17">
        <v>1.89</v>
      </c>
      <c r="C25" s="18">
        <v>1.96</v>
      </c>
      <c r="D25" s="17">
        <v>1.69</v>
      </c>
      <c r="E25" s="17">
        <v>1.1100000000000001</v>
      </c>
    </row>
    <row r="26" spans="1:5" x14ac:dyDescent="0.2">
      <c r="A26" s="19">
        <v>2013</v>
      </c>
      <c r="B26" s="17">
        <v>1.87</v>
      </c>
      <c r="C26" s="18">
        <v>1.93</v>
      </c>
      <c r="D26" s="17">
        <v>1.65</v>
      </c>
      <c r="E26" s="17">
        <v>1.0900000000000001</v>
      </c>
    </row>
    <row r="27" spans="1:5" x14ac:dyDescent="0.2">
      <c r="A27" s="19">
        <v>2014</v>
      </c>
      <c r="B27" s="17">
        <v>1.76</v>
      </c>
      <c r="C27" s="18">
        <v>1.82</v>
      </c>
      <c r="D27" s="17">
        <v>1.54</v>
      </c>
      <c r="E27" s="17">
        <v>1</v>
      </c>
    </row>
    <row r="28" spans="1:5" x14ac:dyDescent="0.2">
      <c r="A28" s="19">
        <v>2015</v>
      </c>
      <c r="B28" s="17">
        <v>1.72</v>
      </c>
      <c r="C28" s="18">
        <v>1.77</v>
      </c>
      <c r="D28" s="17">
        <v>1.46</v>
      </c>
      <c r="E28" s="17">
        <v>0.96</v>
      </c>
    </row>
    <row r="29" spans="1:5" x14ac:dyDescent="0.2">
      <c r="A29" s="19">
        <v>2016</v>
      </c>
      <c r="B29" s="17">
        <v>1.5283333333333335</v>
      </c>
      <c r="C29" s="18">
        <v>1.5683333333333334</v>
      </c>
      <c r="D29" s="17">
        <v>1.2941666666666667</v>
      </c>
      <c r="E29" s="17">
        <v>0.85583333333333345</v>
      </c>
    </row>
  </sheetData>
  <phoneticPr fontId="0" type="noConversion"/>
  <pageMargins left="0.75" right="0.75" top="1" bottom="1" header="0" footer="0"/>
  <pageSetup orientation="portrait" horizontalDpi="120" verticalDpi="144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D29"/>
  <sheetViews>
    <sheetView workbookViewId="0">
      <selection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4" ht="12.75" customHeight="1" x14ac:dyDescent="0.2">
      <c r="A1" s="1" t="s">
        <v>111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112</v>
      </c>
    </row>
    <row r="7" spans="1:4" ht="22.5" x14ac:dyDescent="0.2">
      <c r="A7" s="20" t="s">
        <v>4</v>
      </c>
      <c r="B7" s="24" t="s">
        <v>113</v>
      </c>
    </row>
    <row r="8" spans="1:4" x14ac:dyDescent="0.2">
      <c r="A8" s="22">
        <v>1995</v>
      </c>
      <c r="B8" s="26">
        <v>1026</v>
      </c>
    </row>
    <row r="9" spans="1:4" x14ac:dyDescent="0.2">
      <c r="A9" s="22">
        <v>1996</v>
      </c>
      <c r="B9" s="26">
        <v>1468</v>
      </c>
    </row>
    <row r="10" spans="1:4" x14ac:dyDescent="0.2">
      <c r="A10" s="22">
        <v>1997</v>
      </c>
      <c r="B10" s="26">
        <v>1282</v>
      </c>
    </row>
    <row r="11" spans="1:4" x14ac:dyDescent="0.2">
      <c r="A11" s="22">
        <v>1998</v>
      </c>
      <c r="B11" s="26">
        <v>1309</v>
      </c>
    </row>
    <row r="12" spans="1:4" x14ac:dyDescent="0.2">
      <c r="A12" s="22">
        <v>1999</v>
      </c>
      <c r="B12" s="26">
        <v>1343</v>
      </c>
    </row>
    <row r="13" spans="1:4" x14ac:dyDescent="0.2">
      <c r="A13" s="22">
        <v>2000</v>
      </c>
      <c r="B13" s="26">
        <v>1347</v>
      </c>
    </row>
    <row r="14" spans="1:4" x14ac:dyDescent="0.2">
      <c r="A14" s="22">
        <v>2001</v>
      </c>
      <c r="B14" s="26">
        <v>1364.42</v>
      </c>
    </row>
    <row r="15" spans="1:4" x14ac:dyDescent="0.2">
      <c r="A15" s="22">
        <v>2002</v>
      </c>
      <c r="B15" s="26">
        <v>2499</v>
      </c>
    </row>
    <row r="16" spans="1:4" x14ac:dyDescent="0.2">
      <c r="A16" s="22">
        <v>2003</v>
      </c>
      <c r="B16" s="26">
        <v>3398.4591958333335</v>
      </c>
    </row>
    <row r="17" spans="1:2" x14ac:dyDescent="0.2">
      <c r="A17" s="22">
        <v>2004</v>
      </c>
      <c r="B17" s="26">
        <v>3788</v>
      </c>
    </row>
    <row r="18" spans="1:2" x14ac:dyDescent="0.2">
      <c r="A18" s="22">
        <v>2005</v>
      </c>
      <c r="B18" s="26">
        <v>2942</v>
      </c>
    </row>
    <row r="19" spans="1:2" x14ac:dyDescent="0.2">
      <c r="A19" s="22">
        <v>2006</v>
      </c>
      <c r="B19" s="26">
        <v>3789.637251666667</v>
      </c>
    </row>
    <row r="20" spans="1:2" x14ac:dyDescent="0.2">
      <c r="A20" s="22">
        <v>2007</v>
      </c>
      <c r="B20" s="26">
        <v>4239.4493750000011</v>
      </c>
    </row>
    <row r="21" spans="1:2" x14ac:dyDescent="0.2">
      <c r="A21" s="22">
        <v>2008</v>
      </c>
      <c r="B21" s="26">
        <v>4920.062188571429</v>
      </c>
    </row>
    <row r="22" spans="1:2" x14ac:dyDescent="0.2">
      <c r="A22" s="22">
        <v>2009</v>
      </c>
      <c r="B22" s="26">
        <v>4078</v>
      </c>
    </row>
    <row r="23" spans="1:2" x14ac:dyDescent="0.2">
      <c r="A23" s="22">
        <v>2010</v>
      </c>
      <c r="B23" s="26">
        <v>3792.2717600843253</v>
      </c>
    </row>
    <row r="24" spans="1:2" x14ac:dyDescent="0.2">
      <c r="A24" s="22">
        <v>2011</v>
      </c>
      <c r="B24" s="26">
        <v>5522</v>
      </c>
    </row>
    <row r="25" spans="1:2" x14ac:dyDescent="0.2">
      <c r="A25" s="22">
        <v>2012</v>
      </c>
      <c r="B25" s="26">
        <v>5208</v>
      </c>
    </row>
    <row r="26" spans="1:2" x14ac:dyDescent="0.2">
      <c r="A26" s="22">
        <v>2013</v>
      </c>
      <c r="B26" s="26">
        <v>4703</v>
      </c>
    </row>
    <row r="27" spans="1:2" x14ac:dyDescent="0.2">
      <c r="A27" s="22">
        <v>2014</v>
      </c>
      <c r="B27" s="26">
        <v>5192</v>
      </c>
    </row>
    <row r="28" spans="1:2" x14ac:dyDescent="0.2">
      <c r="A28" s="22">
        <v>2015</v>
      </c>
      <c r="B28" s="26">
        <v>5345</v>
      </c>
    </row>
    <row r="29" spans="1:2" x14ac:dyDescent="0.2">
      <c r="A29" s="22">
        <v>2016</v>
      </c>
      <c r="B29" s="26">
        <v>6236</v>
      </c>
    </row>
  </sheetData>
  <phoneticPr fontId="20" type="noConversion"/>
  <pageMargins left="0.75" right="0.75" top="1" bottom="1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D29"/>
  <sheetViews>
    <sheetView workbookViewId="0">
      <pane ySplit="7" topLeftCell="A8" activePane="bottomLeft" state="frozen"/>
      <selection pane="bottomLeft"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4" ht="12.75" customHeight="1" x14ac:dyDescent="0.2">
      <c r="A1" s="1" t="s">
        <v>114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112</v>
      </c>
    </row>
    <row r="7" spans="1:4" ht="22.5" x14ac:dyDescent="0.2">
      <c r="A7" s="20" t="s">
        <v>4</v>
      </c>
      <c r="B7" s="24" t="s">
        <v>113</v>
      </c>
    </row>
    <row r="8" spans="1:4" x14ac:dyDescent="0.2">
      <c r="A8" s="22">
        <v>1995</v>
      </c>
      <c r="B8" s="37">
        <v>156</v>
      </c>
    </row>
    <row r="9" spans="1:4" x14ac:dyDescent="0.2">
      <c r="A9" s="22">
        <v>1996</v>
      </c>
      <c r="B9" s="37">
        <v>184</v>
      </c>
    </row>
    <row r="10" spans="1:4" x14ac:dyDescent="0.2">
      <c r="A10" s="22">
        <v>1997</v>
      </c>
      <c r="B10" s="37">
        <v>136</v>
      </c>
    </row>
    <row r="11" spans="1:4" x14ac:dyDescent="0.2">
      <c r="A11" s="22">
        <v>1998</v>
      </c>
      <c r="B11" s="37">
        <v>125</v>
      </c>
    </row>
    <row r="12" spans="1:4" x14ac:dyDescent="0.2">
      <c r="A12" s="22">
        <v>1999</v>
      </c>
      <c r="B12" s="37">
        <v>118.43033509700176</v>
      </c>
    </row>
    <row r="13" spans="1:4" x14ac:dyDescent="0.2">
      <c r="A13" s="22">
        <v>2000</v>
      </c>
      <c r="B13" s="37">
        <v>112</v>
      </c>
    </row>
    <row r="14" spans="1:4" x14ac:dyDescent="0.2">
      <c r="A14" s="22">
        <v>2001</v>
      </c>
      <c r="B14" s="37">
        <v>103</v>
      </c>
    </row>
    <row r="15" spans="1:4" x14ac:dyDescent="0.2">
      <c r="A15" s="22">
        <v>2002</v>
      </c>
      <c r="B15" s="37">
        <v>117.32394366197182</v>
      </c>
    </row>
    <row r="16" spans="1:4" x14ac:dyDescent="0.2">
      <c r="A16" s="22">
        <v>2003</v>
      </c>
      <c r="B16" s="37">
        <v>120</v>
      </c>
    </row>
    <row r="17" spans="1:2" x14ac:dyDescent="0.2">
      <c r="A17" s="22">
        <v>2004</v>
      </c>
      <c r="B17" s="37">
        <v>132</v>
      </c>
    </row>
    <row r="18" spans="1:2" x14ac:dyDescent="0.2">
      <c r="A18" s="22">
        <v>2005</v>
      </c>
      <c r="B18" s="37">
        <v>120.2</v>
      </c>
    </row>
    <row r="19" spans="1:2" x14ac:dyDescent="0.2">
      <c r="A19" s="22">
        <v>2006</v>
      </c>
      <c r="B19" s="37">
        <v>157.41999999999999</v>
      </c>
    </row>
    <row r="20" spans="1:2" x14ac:dyDescent="0.2">
      <c r="A20" s="22">
        <v>2007</v>
      </c>
      <c r="B20" s="37">
        <v>180.625</v>
      </c>
    </row>
    <row r="21" spans="1:2" x14ac:dyDescent="0.2">
      <c r="A21" s="22">
        <v>2008</v>
      </c>
      <c r="B21" s="37">
        <v>234.85904761904763</v>
      </c>
    </row>
    <row r="22" spans="1:2" x14ac:dyDescent="0.2">
      <c r="A22" s="22">
        <v>2009</v>
      </c>
      <c r="B22" s="37">
        <v>181</v>
      </c>
    </row>
    <row r="23" spans="1:2" x14ac:dyDescent="0.2">
      <c r="A23" s="22">
        <v>2010</v>
      </c>
      <c r="B23" s="26">
        <v>189.06922619047617</v>
      </c>
    </row>
    <row r="24" spans="1:2" x14ac:dyDescent="0.2">
      <c r="A24" s="22">
        <v>2011</v>
      </c>
      <c r="B24" s="26">
        <v>286</v>
      </c>
    </row>
    <row r="25" spans="1:2" x14ac:dyDescent="0.2">
      <c r="A25" s="22">
        <v>2012</v>
      </c>
      <c r="B25" s="26">
        <v>256</v>
      </c>
    </row>
    <row r="26" spans="1:2" x14ac:dyDescent="0.2">
      <c r="A26" s="22">
        <v>2013</v>
      </c>
      <c r="B26" s="26">
        <v>230</v>
      </c>
    </row>
    <row r="27" spans="1:2" x14ac:dyDescent="0.2">
      <c r="A27" s="22">
        <v>2014</v>
      </c>
      <c r="B27" s="26">
        <v>224</v>
      </c>
    </row>
    <row r="28" spans="1:2" x14ac:dyDescent="0.2">
      <c r="A28" s="22">
        <v>2015</v>
      </c>
      <c r="B28" s="37">
        <v>195.92</v>
      </c>
    </row>
    <row r="29" spans="1:2" x14ac:dyDescent="0.2">
      <c r="A29" s="22">
        <v>2016</v>
      </c>
      <c r="B29" s="37">
        <v>207.12</v>
      </c>
    </row>
  </sheetData>
  <phoneticPr fontId="0" type="noConversion"/>
  <pageMargins left="0.75" right="0.75" top="1" bottom="1" header="0" footer="0"/>
  <pageSetup orientation="portrait" horizontalDpi="120" verticalDpi="144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E24"/>
  <sheetViews>
    <sheetView workbookViewId="0">
      <pane ySplit="9" topLeftCell="A10" activePane="bottomLeft" state="frozen"/>
      <selection pane="bottomLeft" activeCell="B10" sqref="B10:B24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5" ht="12.75" customHeight="1" x14ac:dyDescent="0.2">
      <c r="A1" s="1" t="s">
        <v>314</v>
      </c>
      <c r="B1" s="2"/>
      <c r="C1" s="36"/>
      <c r="D1" s="3"/>
      <c r="E1" s="3"/>
    </row>
    <row r="2" spans="1:5" ht="12.75" customHeight="1" x14ac:dyDescent="0.2">
      <c r="A2" s="6" t="s">
        <v>1</v>
      </c>
    </row>
    <row r="3" spans="1:5" ht="12.75" customHeight="1" x14ac:dyDescent="0.2">
      <c r="A3" s="6" t="s">
        <v>2</v>
      </c>
    </row>
    <row r="4" spans="1:5" ht="12.75" customHeight="1" x14ac:dyDescent="0.2">
      <c r="A4" s="5" t="s">
        <v>303</v>
      </c>
    </row>
    <row r="5" spans="1:5" ht="12.75" customHeight="1" x14ac:dyDescent="0.2">
      <c r="A5" s="5" t="s">
        <v>10</v>
      </c>
    </row>
    <row r="6" spans="1:5" x14ac:dyDescent="0.2">
      <c r="A6" s="5" t="s">
        <v>115</v>
      </c>
    </row>
    <row r="7" spans="1:5" ht="12.75" customHeight="1" x14ac:dyDescent="0.2">
      <c r="A7" s="5" t="s">
        <v>23</v>
      </c>
    </row>
    <row r="9" spans="1:5" ht="21" customHeight="1" x14ac:dyDescent="0.2">
      <c r="A9" s="8" t="s">
        <v>4</v>
      </c>
      <c r="B9" s="24" t="s">
        <v>113</v>
      </c>
    </row>
    <row r="10" spans="1:5" x14ac:dyDescent="0.2">
      <c r="A10" s="25">
        <v>2002</v>
      </c>
      <c r="B10" s="26">
        <v>11785.693434697947</v>
      </c>
    </row>
    <row r="11" spans="1:5" x14ac:dyDescent="0.2">
      <c r="A11" s="25">
        <v>2003</v>
      </c>
      <c r="B11" s="26">
        <v>10621.297749146745</v>
      </c>
    </row>
    <row r="12" spans="1:5" x14ac:dyDescent="0.2">
      <c r="A12" s="25">
        <v>2004</v>
      </c>
      <c r="B12" s="26">
        <v>10401.480199546651</v>
      </c>
    </row>
    <row r="13" spans="1:5" x14ac:dyDescent="0.2">
      <c r="A13" s="25">
        <v>2005</v>
      </c>
      <c r="B13" s="26">
        <v>9578.3914304827795</v>
      </c>
    </row>
    <row r="14" spans="1:5" x14ac:dyDescent="0.2">
      <c r="A14" s="25">
        <v>2006</v>
      </c>
      <c r="B14" s="26">
        <v>12178.955529082801</v>
      </c>
    </row>
    <row r="15" spans="1:5" x14ac:dyDescent="0.2">
      <c r="A15" s="25">
        <v>2007</v>
      </c>
      <c r="B15" s="26">
        <v>10907.236684561627</v>
      </c>
      <c r="E15" s="34"/>
    </row>
    <row r="16" spans="1:5" x14ac:dyDescent="0.2">
      <c r="A16" s="25">
        <v>2008</v>
      </c>
      <c r="B16" s="26">
        <v>10305.519592023556</v>
      </c>
      <c r="E16" s="34"/>
    </row>
    <row r="17" spans="1:5" x14ac:dyDescent="0.2">
      <c r="A17" s="25">
        <v>2009</v>
      </c>
      <c r="B17" s="26">
        <v>7335.6288381560862</v>
      </c>
      <c r="E17" s="34"/>
    </row>
    <row r="18" spans="1:5" x14ac:dyDescent="0.2">
      <c r="A18" s="25">
        <v>2010</v>
      </c>
      <c r="B18" s="26">
        <v>5751.691582133195</v>
      </c>
      <c r="E18" s="34"/>
    </row>
    <row r="19" spans="1:5" x14ac:dyDescent="0.2">
      <c r="A19" s="25">
        <v>2011</v>
      </c>
      <c r="B19" s="26">
        <v>6895.1697899697829</v>
      </c>
      <c r="E19" s="34"/>
    </row>
    <row r="20" spans="1:5" x14ac:dyDescent="0.2">
      <c r="A20" s="25">
        <v>2012</v>
      </c>
      <c r="B20" s="26">
        <v>6305.3034561336881</v>
      </c>
      <c r="E20" s="34"/>
    </row>
    <row r="21" spans="1:5" x14ac:dyDescent="0.2">
      <c r="A21" s="25">
        <v>2013</v>
      </c>
      <c r="B21" s="26">
        <v>5452.9429013503905</v>
      </c>
      <c r="E21" s="34"/>
    </row>
    <row r="22" spans="1:5" x14ac:dyDescent="0.2">
      <c r="A22" s="25">
        <v>2014</v>
      </c>
      <c r="B22" s="26">
        <v>5519.4939892966595</v>
      </c>
      <c r="E22" s="34"/>
    </row>
    <row r="23" spans="1:5" x14ac:dyDescent="0.2">
      <c r="A23" s="25">
        <v>2015</v>
      </c>
      <c r="B23" s="26">
        <v>5342.591900575012</v>
      </c>
      <c r="E23" s="34"/>
    </row>
    <row r="24" spans="1:5" x14ac:dyDescent="0.2">
      <c r="A24" s="25">
        <v>2016</v>
      </c>
      <c r="B24" s="26">
        <v>6236.3879862499998</v>
      </c>
      <c r="E24" s="34"/>
    </row>
  </sheetData>
  <phoneticPr fontId="20" type="noConversion"/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3" width="11.42578125" style="5"/>
    <col min="4" max="4" width="11.85546875" style="5" customWidth="1"/>
    <col min="5" max="16384" width="11.42578125" style="5"/>
  </cols>
  <sheetData>
    <row r="1" spans="1:6" ht="12.75" customHeight="1" x14ac:dyDescent="0.2">
      <c r="A1" s="1" t="s">
        <v>116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42</v>
      </c>
    </row>
    <row r="7" spans="1:6" x14ac:dyDescent="0.2">
      <c r="A7" s="20" t="s">
        <v>4</v>
      </c>
      <c r="B7" s="24" t="s">
        <v>71</v>
      </c>
    </row>
    <row r="8" spans="1:6" x14ac:dyDescent="0.2">
      <c r="A8" s="25">
        <v>1995</v>
      </c>
      <c r="B8" s="35">
        <v>4.3</v>
      </c>
    </row>
    <row r="9" spans="1:6" x14ac:dyDescent="0.2">
      <c r="A9" s="25">
        <v>1996</v>
      </c>
      <c r="B9" s="35">
        <v>5.0999999999999996</v>
      </c>
    </row>
    <row r="10" spans="1:6" x14ac:dyDescent="0.2">
      <c r="A10" s="25">
        <v>1997</v>
      </c>
      <c r="B10" s="35">
        <v>5.6</v>
      </c>
    </row>
    <row r="11" spans="1:6" x14ac:dyDescent="0.2">
      <c r="A11" s="25">
        <v>1998</v>
      </c>
      <c r="B11" s="35">
        <v>5.7</v>
      </c>
    </row>
    <row r="12" spans="1:6" x14ac:dyDescent="0.2">
      <c r="A12" s="25">
        <v>1999</v>
      </c>
      <c r="B12" s="35">
        <v>4.5999999999999996</v>
      </c>
    </row>
    <row r="13" spans="1:6" x14ac:dyDescent="0.2">
      <c r="A13" s="25">
        <v>2000</v>
      </c>
      <c r="B13" s="35">
        <v>4.8899999999999997</v>
      </c>
    </row>
    <row r="14" spans="1:6" x14ac:dyDescent="0.2">
      <c r="A14" s="25">
        <v>2001</v>
      </c>
      <c r="B14" s="35">
        <v>6.04</v>
      </c>
    </row>
    <row r="15" spans="1:6" x14ac:dyDescent="0.2">
      <c r="A15" s="25">
        <v>2002</v>
      </c>
      <c r="B15" s="35">
        <v>9.2899999999999991</v>
      </c>
    </row>
    <row r="16" spans="1:6" x14ac:dyDescent="0.2">
      <c r="A16" s="25">
        <v>2003</v>
      </c>
      <c r="B16" s="35">
        <v>8.1233333333333331</v>
      </c>
    </row>
    <row r="17" spans="1:2" x14ac:dyDescent="0.2">
      <c r="A17" s="25">
        <v>2004</v>
      </c>
      <c r="B17" s="35">
        <v>11.2</v>
      </c>
    </row>
    <row r="18" spans="1:2" x14ac:dyDescent="0.2">
      <c r="A18" s="25">
        <v>2005</v>
      </c>
      <c r="B18" s="35">
        <v>7.93</v>
      </c>
    </row>
    <row r="19" spans="1:2" x14ac:dyDescent="0.2">
      <c r="A19" s="25">
        <v>2006</v>
      </c>
      <c r="B19" s="35">
        <v>12.04</v>
      </c>
    </row>
    <row r="20" spans="1:2" x14ac:dyDescent="0.2">
      <c r="A20" s="25">
        <v>2007</v>
      </c>
      <c r="B20" s="35">
        <v>12.5025</v>
      </c>
    </row>
    <row r="21" spans="1:2" x14ac:dyDescent="0.2">
      <c r="A21" s="25">
        <v>2008</v>
      </c>
      <c r="B21" s="35">
        <v>22.026666666666667</v>
      </c>
    </row>
    <row r="22" spans="1:2" x14ac:dyDescent="0.2">
      <c r="A22" s="25">
        <v>2009</v>
      </c>
      <c r="B22" s="35">
        <v>20.2</v>
      </c>
    </row>
    <row r="23" spans="1:2" x14ac:dyDescent="0.2">
      <c r="A23" s="25">
        <v>2010</v>
      </c>
      <c r="B23" s="35">
        <v>20.87</v>
      </c>
    </row>
    <row r="24" spans="1:2" x14ac:dyDescent="0.2">
      <c r="A24" s="25">
        <v>2011</v>
      </c>
      <c r="B24" s="35">
        <v>17</v>
      </c>
    </row>
    <row r="25" spans="1:2" x14ac:dyDescent="0.2">
      <c r="A25" s="25">
        <v>2012</v>
      </c>
      <c r="B25" s="35">
        <v>23.1</v>
      </c>
    </row>
    <row r="26" spans="1:2" x14ac:dyDescent="0.2">
      <c r="A26" s="25">
        <v>2013</v>
      </c>
      <c r="B26" s="35">
        <v>34.5</v>
      </c>
    </row>
    <row r="27" spans="1:2" x14ac:dyDescent="0.2">
      <c r="A27" s="25">
        <v>2014</v>
      </c>
      <c r="B27" s="35">
        <v>25.5</v>
      </c>
    </row>
    <row r="28" spans="1:2" x14ac:dyDescent="0.2">
      <c r="A28" s="25">
        <v>2015</v>
      </c>
      <c r="B28" s="35">
        <v>25</v>
      </c>
    </row>
    <row r="29" spans="1:2" x14ac:dyDescent="0.2">
      <c r="A29" s="25">
        <v>2016</v>
      </c>
      <c r="B29" s="35">
        <v>45.88</v>
      </c>
    </row>
  </sheetData>
  <phoneticPr fontId="20" type="noConversion"/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3" width="11.42578125" style="5"/>
    <col min="4" max="4" width="16.85546875" style="5" customWidth="1"/>
    <col min="5" max="16384" width="11.42578125" style="5"/>
  </cols>
  <sheetData>
    <row r="1" spans="1:6" ht="12.75" customHeight="1" x14ac:dyDescent="0.2">
      <c r="A1" s="1" t="s">
        <v>117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42</v>
      </c>
    </row>
    <row r="7" spans="1:6" x14ac:dyDescent="0.2">
      <c r="A7" s="20" t="s">
        <v>4</v>
      </c>
      <c r="B7" s="24" t="s">
        <v>71</v>
      </c>
    </row>
    <row r="8" spans="1:6" x14ac:dyDescent="0.2">
      <c r="A8" s="25">
        <v>1995</v>
      </c>
      <c r="B8" s="35">
        <v>0.68</v>
      </c>
    </row>
    <row r="9" spans="1:6" x14ac:dyDescent="0.2">
      <c r="A9" s="25">
        <v>1996</v>
      </c>
      <c r="B9" s="35">
        <v>0.64</v>
      </c>
    </row>
    <row r="10" spans="1:6" x14ac:dyDescent="0.2">
      <c r="A10" s="25">
        <v>1997</v>
      </c>
      <c r="B10" s="35">
        <v>0.5</v>
      </c>
    </row>
    <row r="11" spans="1:6" x14ac:dyDescent="0.2">
      <c r="A11" s="25">
        <v>1998</v>
      </c>
      <c r="B11" s="35">
        <v>0.55000000000000004</v>
      </c>
    </row>
    <row r="12" spans="1:6" x14ac:dyDescent="0.2">
      <c r="A12" s="25">
        <v>1999</v>
      </c>
      <c r="B12" s="35">
        <v>0.40828924162257496</v>
      </c>
    </row>
    <row r="13" spans="1:6" x14ac:dyDescent="0.2">
      <c r="A13" s="25">
        <v>2000</v>
      </c>
      <c r="B13" s="35">
        <v>0.4</v>
      </c>
    </row>
    <row r="14" spans="1:6" x14ac:dyDescent="0.2">
      <c r="A14" s="25">
        <v>2001</v>
      </c>
      <c r="B14" s="35">
        <v>0.44</v>
      </c>
    </row>
    <row r="15" spans="1:6" x14ac:dyDescent="0.2">
      <c r="A15" s="25">
        <v>2002</v>
      </c>
      <c r="B15" s="35">
        <v>0.43661971830985918</v>
      </c>
    </row>
    <row r="16" spans="1:6" x14ac:dyDescent="0.2">
      <c r="A16" s="25">
        <v>2003</v>
      </c>
      <c r="B16" s="35">
        <v>0.28999999999999998</v>
      </c>
    </row>
    <row r="17" spans="1:2" x14ac:dyDescent="0.2">
      <c r="A17" s="25">
        <v>2004</v>
      </c>
      <c r="B17" s="35">
        <v>0.39</v>
      </c>
    </row>
    <row r="18" spans="1:2" x14ac:dyDescent="0.2">
      <c r="A18" s="25">
        <v>2005</v>
      </c>
      <c r="B18" s="35">
        <v>0.32</v>
      </c>
    </row>
    <row r="19" spans="1:2" x14ac:dyDescent="0.2">
      <c r="A19" s="25">
        <v>2006</v>
      </c>
      <c r="B19" s="35">
        <v>0.50013673450313445</v>
      </c>
    </row>
    <row r="20" spans="1:2" x14ac:dyDescent="0.2">
      <c r="A20" s="25">
        <v>2007</v>
      </c>
      <c r="B20" s="35">
        <v>0.53267862468578231</v>
      </c>
    </row>
    <row r="21" spans="1:2" x14ac:dyDescent="0.2">
      <c r="A21" s="25">
        <v>2008</v>
      </c>
      <c r="B21" s="35">
        <v>1.0514423918405016</v>
      </c>
    </row>
    <row r="22" spans="1:2" x14ac:dyDescent="0.2">
      <c r="A22" s="25">
        <v>2009</v>
      </c>
      <c r="B22" s="35">
        <v>0.9</v>
      </c>
    </row>
    <row r="23" spans="1:2" x14ac:dyDescent="0.2">
      <c r="A23" s="25">
        <v>2010</v>
      </c>
      <c r="B23" s="35">
        <v>1.0405042149477961</v>
      </c>
    </row>
    <row r="24" spans="1:2" x14ac:dyDescent="0.2">
      <c r="A24" s="25">
        <v>2011</v>
      </c>
      <c r="B24" s="35">
        <v>0.88</v>
      </c>
    </row>
    <row r="25" spans="1:2" x14ac:dyDescent="0.2">
      <c r="A25" s="25">
        <v>2012</v>
      </c>
      <c r="B25" s="35">
        <v>1.1399999999999999</v>
      </c>
    </row>
    <row r="26" spans="1:2" x14ac:dyDescent="0.2">
      <c r="A26" s="25">
        <v>2013</v>
      </c>
      <c r="B26" s="35">
        <v>1.68</v>
      </c>
    </row>
    <row r="27" spans="1:2" x14ac:dyDescent="0.2">
      <c r="A27" s="25">
        <v>2014</v>
      </c>
      <c r="B27" s="35">
        <v>1.1000000000000001</v>
      </c>
    </row>
    <row r="28" spans="1:2" x14ac:dyDescent="0.2">
      <c r="A28" s="25">
        <v>2015</v>
      </c>
      <c r="B28" s="35">
        <v>0.92</v>
      </c>
    </row>
    <row r="29" spans="1:2" x14ac:dyDescent="0.2">
      <c r="A29" s="25">
        <v>2016</v>
      </c>
      <c r="B29" s="35">
        <v>1.52</v>
      </c>
    </row>
  </sheetData>
  <phoneticPr fontId="20" type="noConversion"/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4"/>
  <sheetViews>
    <sheetView workbookViewId="0">
      <selection activeCell="B10" sqref="B10:B24"/>
    </sheetView>
  </sheetViews>
  <sheetFormatPr baseColWidth="10" defaultRowHeight="11.25" x14ac:dyDescent="0.2"/>
  <cols>
    <col min="1" max="3" width="11.42578125" style="5"/>
    <col min="4" max="4" width="11.85546875" style="5" customWidth="1"/>
    <col min="5" max="16384" width="11.42578125" style="5"/>
  </cols>
  <sheetData>
    <row r="1" spans="1:6" ht="12.75" customHeight="1" x14ac:dyDescent="0.2">
      <c r="A1" s="1" t="s">
        <v>315</v>
      </c>
      <c r="B1" s="2"/>
      <c r="C1" s="3"/>
      <c r="D1" s="3"/>
      <c r="E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115</v>
      </c>
      <c r="B6" s="7"/>
    </row>
    <row r="7" spans="1:6" ht="12.75" customHeight="1" x14ac:dyDescent="0.2">
      <c r="A7" s="5" t="s">
        <v>46</v>
      </c>
      <c r="B7" s="7"/>
    </row>
    <row r="9" spans="1:6" x14ac:dyDescent="0.2">
      <c r="A9" s="20" t="s">
        <v>4</v>
      </c>
      <c r="B9" s="24" t="s">
        <v>71</v>
      </c>
    </row>
    <row r="10" spans="1:6" x14ac:dyDescent="0.2">
      <c r="A10" s="25">
        <v>2002</v>
      </c>
      <c r="B10" s="26">
        <v>43.813162068164829</v>
      </c>
    </row>
    <row r="11" spans="1:6" x14ac:dyDescent="0.2">
      <c r="A11" s="25">
        <v>2003</v>
      </c>
      <c r="B11" s="26">
        <v>25.388076500870067</v>
      </c>
    </row>
    <row r="12" spans="1:6" x14ac:dyDescent="0.2">
      <c r="A12" s="25">
        <v>2004</v>
      </c>
      <c r="B12" s="26">
        <v>30.754112522418819</v>
      </c>
      <c r="E12" s="38"/>
    </row>
    <row r="13" spans="1:6" x14ac:dyDescent="0.2">
      <c r="A13" s="25">
        <v>2005</v>
      </c>
      <c r="B13" s="26">
        <v>25.818029926488254</v>
      </c>
      <c r="E13" s="38"/>
    </row>
    <row r="14" spans="1:6" x14ac:dyDescent="0.2">
      <c r="A14" s="25">
        <v>2006</v>
      </c>
      <c r="B14" s="26">
        <v>38.693577995009313</v>
      </c>
      <c r="E14" s="38"/>
    </row>
    <row r="15" spans="1:6" x14ac:dyDescent="0.2">
      <c r="A15" s="25">
        <v>2007</v>
      </c>
      <c r="B15" s="26">
        <v>32.166376948122348</v>
      </c>
      <c r="E15" s="38"/>
    </row>
    <row r="16" spans="1:6" x14ac:dyDescent="0.2">
      <c r="A16" s="25">
        <v>2008</v>
      </c>
      <c r="B16" s="26">
        <v>46.136864978573641</v>
      </c>
      <c r="E16" s="38"/>
    </row>
    <row r="17" spans="1:5" x14ac:dyDescent="0.2">
      <c r="A17" s="25">
        <v>2009</v>
      </c>
      <c r="B17" s="26">
        <v>36.336366486207197</v>
      </c>
      <c r="E17" s="38"/>
    </row>
    <row r="18" spans="1:5" x14ac:dyDescent="0.2">
      <c r="A18" s="25">
        <v>2010</v>
      </c>
      <c r="B18" s="26">
        <v>31.653270364898802</v>
      </c>
      <c r="E18" s="38"/>
    </row>
    <row r="19" spans="1:5" x14ac:dyDescent="0.2">
      <c r="A19" s="25">
        <v>2011</v>
      </c>
      <c r="B19" s="26">
        <v>21.22743325416268</v>
      </c>
      <c r="E19" s="38"/>
    </row>
    <row r="20" spans="1:5" x14ac:dyDescent="0.2">
      <c r="A20" s="25">
        <v>2012</v>
      </c>
      <c r="B20" s="26">
        <v>27.967071781238136</v>
      </c>
      <c r="E20" s="38"/>
    </row>
    <row r="21" spans="1:5" x14ac:dyDescent="0.2">
      <c r="A21" s="25">
        <v>2013</v>
      </c>
      <c r="B21" s="26">
        <v>40.001388495978844</v>
      </c>
      <c r="E21" s="38"/>
    </row>
    <row r="22" spans="1:5" x14ac:dyDescent="0.2">
      <c r="A22" s="25">
        <v>2014</v>
      </c>
      <c r="B22" s="26">
        <v>27.108454685490145</v>
      </c>
      <c r="E22" s="32"/>
    </row>
    <row r="23" spans="1:5" x14ac:dyDescent="0.2">
      <c r="A23" s="25">
        <v>2015</v>
      </c>
      <c r="B23" s="26">
        <v>24.999170250253837</v>
      </c>
    </row>
    <row r="24" spans="1:5" x14ac:dyDescent="0.2">
      <c r="A24" s="25">
        <v>2016</v>
      </c>
      <c r="B24" s="26">
        <v>45.88</v>
      </c>
    </row>
  </sheetData>
  <phoneticPr fontId="20" type="noConversion"/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118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42</v>
      </c>
    </row>
    <row r="7" spans="1:6" x14ac:dyDescent="0.2">
      <c r="A7" s="20" t="s">
        <v>45</v>
      </c>
      <c r="B7" s="24" t="s">
        <v>78</v>
      </c>
    </row>
    <row r="8" spans="1:6" x14ac:dyDescent="0.2">
      <c r="A8" s="25">
        <v>1995</v>
      </c>
      <c r="B8" s="35">
        <v>2.6</v>
      </c>
    </row>
    <row r="9" spans="1:6" x14ac:dyDescent="0.2">
      <c r="A9" s="25">
        <v>1996</v>
      </c>
      <c r="B9" s="35">
        <v>2.7</v>
      </c>
    </row>
    <row r="10" spans="1:6" x14ac:dyDescent="0.2">
      <c r="A10" s="25">
        <v>1997</v>
      </c>
      <c r="B10" s="35">
        <v>2.6</v>
      </c>
    </row>
    <row r="11" spans="1:6" x14ac:dyDescent="0.2">
      <c r="A11" s="25">
        <v>1998</v>
      </c>
      <c r="B11" s="35">
        <v>2.2999999999999998</v>
      </c>
    </row>
    <row r="12" spans="1:6" x14ac:dyDescent="0.2">
      <c r="A12" s="25">
        <v>1999</v>
      </c>
      <c r="B12" s="35">
        <v>2.5</v>
      </c>
    </row>
    <row r="13" spans="1:6" x14ac:dyDescent="0.2">
      <c r="A13" s="25">
        <v>2000</v>
      </c>
      <c r="B13" s="35">
        <v>5.3</v>
      </c>
    </row>
    <row r="14" spans="1:6" x14ac:dyDescent="0.2">
      <c r="A14" s="25">
        <v>2001</v>
      </c>
      <c r="B14" s="35">
        <v>2.82</v>
      </c>
    </row>
    <row r="15" spans="1:6" x14ac:dyDescent="0.2">
      <c r="A15" s="25">
        <v>2002</v>
      </c>
      <c r="B15" s="35">
        <v>3.19</v>
      </c>
    </row>
    <row r="16" spans="1:6" x14ac:dyDescent="0.2">
      <c r="A16" s="25">
        <v>2003</v>
      </c>
      <c r="B16" s="35">
        <v>8.31</v>
      </c>
    </row>
    <row r="17" spans="1:2" x14ac:dyDescent="0.2">
      <c r="A17" s="25">
        <v>2004</v>
      </c>
      <c r="B17" s="35">
        <v>6.9</v>
      </c>
    </row>
    <row r="18" spans="1:2" x14ac:dyDescent="0.2">
      <c r="A18" s="25">
        <v>2005</v>
      </c>
      <c r="B18" s="35">
        <v>5.65</v>
      </c>
    </row>
    <row r="19" spans="1:2" x14ac:dyDescent="0.2">
      <c r="A19" s="25">
        <v>2006</v>
      </c>
      <c r="B19" s="35">
        <v>7.15</v>
      </c>
    </row>
    <row r="20" spans="1:2" x14ac:dyDescent="0.2">
      <c r="A20" s="25">
        <v>2007</v>
      </c>
      <c r="B20" s="35">
        <v>9.7650000000000006</v>
      </c>
    </row>
    <row r="21" spans="1:2" x14ac:dyDescent="0.2">
      <c r="A21" s="25">
        <v>2008</v>
      </c>
      <c r="B21" s="35">
        <v>8.4841666666666651</v>
      </c>
    </row>
    <row r="22" spans="1:2" x14ac:dyDescent="0.2">
      <c r="A22" s="25">
        <v>2009</v>
      </c>
      <c r="B22" s="35">
        <v>14</v>
      </c>
    </row>
    <row r="23" spans="1:2" x14ac:dyDescent="0.2">
      <c r="A23" s="25">
        <v>2010</v>
      </c>
      <c r="B23" s="35">
        <v>9.67</v>
      </c>
    </row>
    <row r="24" spans="1:2" x14ac:dyDescent="0.2">
      <c r="A24" s="25">
        <v>2011</v>
      </c>
      <c r="B24" s="35">
        <v>10.9</v>
      </c>
    </row>
    <row r="25" spans="1:2" x14ac:dyDescent="0.2">
      <c r="A25" s="25">
        <v>2012</v>
      </c>
      <c r="B25" s="35">
        <v>12.2</v>
      </c>
    </row>
    <row r="26" spans="1:2" x14ac:dyDescent="0.2">
      <c r="A26" s="25">
        <v>2013</v>
      </c>
      <c r="B26" s="35">
        <v>12.1</v>
      </c>
    </row>
    <row r="27" spans="1:2" x14ac:dyDescent="0.2">
      <c r="A27" s="25">
        <v>2014</v>
      </c>
      <c r="B27" s="35">
        <v>11.8</v>
      </c>
    </row>
    <row r="28" spans="1:2" x14ac:dyDescent="0.2">
      <c r="A28" s="25">
        <v>2015</v>
      </c>
      <c r="B28" s="35">
        <v>12.5</v>
      </c>
    </row>
    <row r="29" spans="1:2" x14ac:dyDescent="0.2">
      <c r="A29" s="25">
        <v>2016</v>
      </c>
      <c r="B29" s="35">
        <v>16.25</v>
      </c>
    </row>
  </sheetData>
  <phoneticPr fontId="20" type="noConversion"/>
  <pageMargins left="0.75" right="0.75" top="1" bottom="1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119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42</v>
      </c>
    </row>
    <row r="7" spans="1:6" x14ac:dyDescent="0.2">
      <c r="A7" s="20" t="s">
        <v>4</v>
      </c>
      <c r="B7" s="24" t="s">
        <v>78</v>
      </c>
    </row>
    <row r="8" spans="1:6" x14ac:dyDescent="0.2">
      <c r="A8" s="25">
        <v>1995</v>
      </c>
      <c r="B8" s="35">
        <v>0.41</v>
      </c>
    </row>
    <row r="9" spans="1:6" x14ac:dyDescent="0.2">
      <c r="A9" s="25">
        <v>1996</v>
      </c>
      <c r="B9" s="35">
        <v>0.34</v>
      </c>
    </row>
    <row r="10" spans="1:6" x14ac:dyDescent="0.2">
      <c r="A10" s="25">
        <v>1997</v>
      </c>
      <c r="B10" s="35">
        <v>0.28000000000000003</v>
      </c>
    </row>
    <row r="11" spans="1:6" x14ac:dyDescent="0.2">
      <c r="A11" s="25">
        <v>1998</v>
      </c>
      <c r="B11" s="35">
        <v>0.22</v>
      </c>
    </row>
    <row r="12" spans="1:6" x14ac:dyDescent="0.2">
      <c r="A12" s="25">
        <v>1999</v>
      </c>
      <c r="B12" s="35">
        <v>0.2178130511463845</v>
      </c>
    </row>
    <row r="13" spans="1:6" x14ac:dyDescent="0.2">
      <c r="A13" s="25">
        <v>2000</v>
      </c>
      <c r="B13" s="35">
        <v>0.33</v>
      </c>
    </row>
    <row r="14" spans="1:6" x14ac:dyDescent="0.2">
      <c r="A14" s="25">
        <v>2001</v>
      </c>
      <c r="B14" s="35">
        <v>0.22</v>
      </c>
    </row>
    <row r="15" spans="1:6" x14ac:dyDescent="0.2">
      <c r="A15" s="25">
        <v>2002</v>
      </c>
      <c r="B15" s="35">
        <v>0.15023474178403756</v>
      </c>
    </row>
    <row r="16" spans="1:6" x14ac:dyDescent="0.2">
      <c r="A16" s="25">
        <v>2003</v>
      </c>
      <c r="B16" s="35">
        <v>0.28999999999999998</v>
      </c>
    </row>
    <row r="17" spans="1:2" x14ac:dyDescent="0.2">
      <c r="A17" s="25">
        <v>2004</v>
      </c>
      <c r="B17" s="35">
        <v>0.24</v>
      </c>
    </row>
    <row r="18" spans="1:2" x14ac:dyDescent="0.2">
      <c r="A18" s="25">
        <v>2005</v>
      </c>
      <c r="B18" s="35">
        <v>0.23</v>
      </c>
    </row>
    <row r="19" spans="1:2" x14ac:dyDescent="0.2">
      <c r="A19" s="25">
        <v>2006</v>
      </c>
      <c r="B19" s="35">
        <v>0.29700811060609728</v>
      </c>
    </row>
    <row r="20" spans="1:2" x14ac:dyDescent="0.2">
      <c r="A20" s="25">
        <v>2007</v>
      </c>
      <c r="B20" s="35">
        <v>0.41604533253802561</v>
      </c>
    </row>
    <row r="21" spans="1:2" x14ac:dyDescent="0.2">
      <c r="A21" s="25">
        <v>2008</v>
      </c>
      <c r="B21" s="35">
        <v>0.40499148726271728</v>
      </c>
    </row>
    <row r="22" spans="1:2" x14ac:dyDescent="0.2">
      <c r="A22" s="25">
        <v>2009</v>
      </c>
      <c r="B22" s="35">
        <v>0.62</v>
      </c>
    </row>
    <row r="23" spans="1:2" x14ac:dyDescent="0.2">
      <c r="A23" s="25">
        <v>2010</v>
      </c>
      <c r="B23" s="35">
        <v>0.48211191943196879</v>
      </c>
    </row>
    <row r="24" spans="1:2" x14ac:dyDescent="0.2">
      <c r="A24" s="25">
        <v>2011</v>
      </c>
      <c r="B24" s="35">
        <v>0.56999999999999995</v>
      </c>
    </row>
    <row r="25" spans="1:2" x14ac:dyDescent="0.2">
      <c r="A25" s="25">
        <v>2012</v>
      </c>
      <c r="B25" s="35">
        <v>0.6</v>
      </c>
    </row>
    <row r="26" spans="1:2" x14ac:dyDescent="0.2">
      <c r="A26" s="25">
        <v>2013</v>
      </c>
      <c r="B26" s="35">
        <v>0.59</v>
      </c>
    </row>
    <row r="27" spans="1:2" x14ac:dyDescent="0.2">
      <c r="A27" s="25">
        <v>2014</v>
      </c>
      <c r="B27" s="35">
        <v>0.51</v>
      </c>
    </row>
    <row r="28" spans="1:2" x14ac:dyDescent="0.2">
      <c r="A28" s="25">
        <v>2015</v>
      </c>
      <c r="B28" s="35">
        <v>0.46</v>
      </c>
    </row>
    <row r="29" spans="1:2" x14ac:dyDescent="0.2">
      <c r="A29" s="25">
        <v>2016</v>
      </c>
      <c r="B29" s="35">
        <v>0.54</v>
      </c>
    </row>
  </sheetData>
  <phoneticPr fontId="20" type="noConversion"/>
  <pageMargins left="0.75" right="0.75" top="1" bottom="1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6"/>
  <sheetViews>
    <sheetView workbookViewId="0">
      <selection activeCell="B10" sqref="B10:B24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316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12</v>
      </c>
      <c r="B6" s="7"/>
    </row>
    <row r="7" spans="1:6" ht="12.75" customHeight="1" x14ac:dyDescent="0.2">
      <c r="A7" s="5" t="s">
        <v>46</v>
      </c>
      <c r="B7" s="7"/>
    </row>
    <row r="9" spans="1:6" x14ac:dyDescent="0.2">
      <c r="A9" s="20" t="s">
        <v>45</v>
      </c>
      <c r="B9" s="24" t="s">
        <v>78</v>
      </c>
    </row>
    <row r="10" spans="1:6" x14ac:dyDescent="0.2">
      <c r="A10" s="25">
        <v>2002</v>
      </c>
      <c r="B10" s="26">
        <v>15.044562647733674</v>
      </c>
    </row>
    <row r="11" spans="1:6" x14ac:dyDescent="0.2">
      <c r="A11" s="25">
        <v>2003</v>
      </c>
      <c r="B11" s="26">
        <v>25.971470954726751</v>
      </c>
    </row>
    <row r="12" spans="1:6" x14ac:dyDescent="0.2">
      <c r="A12" s="25">
        <v>2004</v>
      </c>
      <c r="B12" s="26">
        <v>18.946730036133026</v>
      </c>
    </row>
    <row r="13" spans="1:6" x14ac:dyDescent="0.2">
      <c r="A13" s="25">
        <v>2005</v>
      </c>
      <c r="B13" s="26">
        <v>18.394939354938039</v>
      </c>
    </row>
    <row r="14" spans="1:6" x14ac:dyDescent="0.2">
      <c r="A14" s="25">
        <v>2006</v>
      </c>
      <c r="B14" s="26">
        <v>22.97832912494324</v>
      </c>
    </row>
    <row r="15" spans="1:6" x14ac:dyDescent="0.2">
      <c r="A15" s="25">
        <v>2007</v>
      </c>
      <c r="B15" s="26">
        <v>25.123349002072764</v>
      </c>
    </row>
    <row r="16" spans="1:6" x14ac:dyDescent="0.2">
      <c r="A16" s="25">
        <v>2008</v>
      </c>
      <c r="B16" s="26">
        <v>17.770861922928955</v>
      </c>
    </row>
    <row r="17" spans="1:5" x14ac:dyDescent="0.2">
      <c r="A17" s="25">
        <v>2009</v>
      </c>
      <c r="B17" s="26">
        <v>25.183620336975284</v>
      </c>
      <c r="E17" s="23"/>
    </row>
    <row r="18" spans="1:5" x14ac:dyDescent="0.2">
      <c r="A18" s="25">
        <v>2010</v>
      </c>
      <c r="B18" s="26">
        <v>14.666369162844818</v>
      </c>
      <c r="E18" s="23"/>
    </row>
    <row r="19" spans="1:5" x14ac:dyDescent="0.2">
      <c r="A19" s="25">
        <v>2011</v>
      </c>
      <c r="B19" s="26">
        <v>13.610530733551364</v>
      </c>
      <c r="E19" s="23"/>
    </row>
    <row r="20" spans="1:5" x14ac:dyDescent="0.2">
      <c r="A20" s="25">
        <v>2012</v>
      </c>
      <c r="B20" s="26">
        <v>14.770488126887672</v>
      </c>
      <c r="E20" s="23"/>
    </row>
    <row r="21" spans="1:5" x14ac:dyDescent="0.2">
      <c r="A21" s="25">
        <v>2013</v>
      </c>
      <c r="B21" s="26">
        <v>14.029472486995477</v>
      </c>
      <c r="E21" s="23"/>
    </row>
    <row r="22" spans="1:5" x14ac:dyDescent="0.2">
      <c r="A22" s="25">
        <v>2014</v>
      </c>
      <c r="B22" s="26">
        <v>12.544304521128772</v>
      </c>
      <c r="E22" s="23"/>
    </row>
    <row r="23" spans="1:5" x14ac:dyDescent="0.2">
      <c r="A23" s="25">
        <v>2015</v>
      </c>
      <c r="B23" s="26">
        <v>12.494587290210832</v>
      </c>
      <c r="E23" s="23"/>
    </row>
    <row r="24" spans="1:5" x14ac:dyDescent="0.2">
      <c r="A24" s="25">
        <v>2016</v>
      </c>
      <c r="B24" s="26">
        <v>16.25</v>
      </c>
      <c r="E24" s="23"/>
    </row>
    <row r="25" spans="1:5" x14ac:dyDescent="0.2">
      <c r="E25" s="23"/>
    </row>
    <row r="26" spans="1:5" x14ac:dyDescent="0.2">
      <c r="E26" s="23"/>
    </row>
  </sheetData>
  <phoneticPr fontId="20" type="noConversion"/>
  <pageMargins left="0.75" right="0.75" top="1" bottom="1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29" sqref="A29:B29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120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302</v>
      </c>
      <c r="B4" s="7"/>
    </row>
    <row r="5" spans="1:6" x14ac:dyDescent="0.2">
      <c r="A5" s="5" t="s">
        <v>42</v>
      </c>
    </row>
    <row r="7" spans="1:6" x14ac:dyDescent="0.2">
      <c r="A7" s="20" t="s">
        <v>4</v>
      </c>
      <c r="B7" s="24" t="s">
        <v>85</v>
      </c>
    </row>
    <row r="8" spans="1:6" x14ac:dyDescent="0.2">
      <c r="A8" s="25">
        <v>1995</v>
      </c>
      <c r="B8" s="39">
        <v>2.2799999999999998</v>
      </c>
    </row>
    <row r="9" spans="1:6" x14ac:dyDescent="0.2">
      <c r="A9" s="25">
        <v>1996</v>
      </c>
      <c r="B9" s="39">
        <v>2.76</v>
      </c>
    </row>
    <row r="10" spans="1:6" x14ac:dyDescent="0.2">
      <c r="A10" s="25">
        <v>1997</v>
      </c>
      <c r="B10" s="39">
        <v>3.68</v>
      </c>
    </row>
    <row r="11" spans="1:6" x14ac:dyDescent="0.2">
      <c r="A11" s="25">
        <v>1998</v>
      </c>
      <c r="B11" s="39">
        <v>2.93</v>
      </c>
    </row>
    <row r="12" spans="1:6" x14ac:dyDescent="0.2">
      <c r="A12" s="25">
        <v>1999</v>
      </c>
      <c r="B12" s="39">
        <v>2.77</v>
      </c>
    </row>
    <row r="13" spans="1:6" x14ac:dyDescent="0.2">
      <c r="A13" s="25">
        <v>2000</v>
      </c>
      <c r="B13" s="39">
        <v>4.45</v>
      </c>
    </row>
    <row r="14" spans="1:6" x14ac:dyDescent="0.2">
      <c r="A14" s="25">
        <v>2001</v>
      </c>
      <c r="B14" s="39">
        <v>4.53</v>
      </c>
    </row>
    <row r="15" spans="1:6" x14ac:dyDescent="0.2">
      <c r="A15" s="25">
        <v>2002</v>
      </c>
      <c r="B15" s="39">
        <v>6.04</v>
      </c>
    </row>
    <row r="16" spans="1:6" x14ac:dyDescent="0.2">
      <c r="A16" s="25">
        <v>2003</v>
      </c>
      <c r="B16" s="39">
        <v>4.4916666666666663</v>
      </c>
    </row>
    <row r="17" spans="1:2" x14ac:dyDescent="0.2">
      <c r="A17" s="25">
        <v>2004</v>
      </c>
      <c r="B17" s="39">
        <v>7.2</v>
      </c>
    </row>
    <row r="18" spans="1:2" x14ac:dyDescent="0.2">
      <c r="A18" s="25">
        <v>2005</v>
      </c>
      <c r="B18" s="39">
        <v>6.63</v>
      </c>
    </row>
    <row r="19" spans="1:2" x14ac:dyDescent="0.2">
      <c r="A19" s="25">
        <v>2006</v>
      </c>
      <c r="B19" s="39">
        <v>5.99</v>
      </c>
    </row>
    <row r="20" spans="1:2" x14ac:dyDescent="0.2">
      <c r="A20" s="25">
        <v>2007</v>
      </c>
      <c r="B20" s="39">
        <v>12.27</v>
      </c>
    </row>
    <row r="21" spans="1:2" x14ac:dyDescent="0.2">
      <c r="A21" s="25">
        <v>2008</v>
      </c>
      <c r="B21" s="39">
        <v>13.79916666666667</v>
      </c>
    </row>
    <row r="22" spans="1:2" x14ac:dyDescent="0.2">
      <c r="A22" s="25">
        <v>2009</v>
      </c>
      <c r="B22" s="39">
        <v>11.6</v>
      </c>
    </row>
    <row r="23" spans="1:2" x14ac:dyDescent="0.2">
      <c r="A23" s="25">
        <v>2010</v>
      </c>
      <c r="B23" s="39">
        <v>10.98</v>
      </c>
    </row>
    <row r="24" spans="1:2" x14ac:dyDescent="0.2">
      <c r="A24" s="25">
        <v>2011</v>
      </c>
      <c r="B24" s="39">
        <v>12.2</v>
      </c>
    </row>
    <row r="25" spans="1:2" x14ac:dyDescent="0.2">
      <c r="A25" s="25">
        <v>2012</v>
      </c>
      <c r="B25" s="39">
        <v>9.4</v>
      </c>
    </row>
    <row r="26" spans="1:2" x14ac:dyDescent="0.2">
      <c r="A26" s="25">
        <v>2013</v>
      </c>
      <c r="B26" s="39">
        <v>14.1</v>
      </c>
    </row>
    <row r="27" spans="1:2" x14ac:dyDescent="0.2">
      <c r="A27" s="25">
        <v>2014</v>
      </c>
      <c r="B27" s="39">
        <v>20.8</v>
      </c>
    </row>
    <row r="28" spans="1:2" x14ac:dyDescent="0.2">
      <c r="A28" s="25">
        <v>2015</v>
      </c>
      <c r="B28" s="39">
        <v>23.8</v>
      </c>
    </row>
    <row r="29" spans="1:2" x14ac:dyDescent="0.2">
      <c r="A29" s="25">
        <v>2016</v>
      </c>
      <c r="B29" s="39">
        <v>21.5</v>
      </c>
    </row>
  </sheetData>
  <phoneticPr fontId="2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G32"/>
  <sheetViews>
    <sheetView workbookViewId="0">
      <pane ySplit="9" topLeftCell="A10" activePane="bottomLeft" state="frozen"/>
      <selection pane="bottomLeft" activeCell="C10" sqref="C10:E24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3.42578125" style="5" customWidth="1"/>
    <col min="4" max="4" width="13.140625" style="5" customWidth="1"/>
    <col min="5" max="5" width="12" style="5" customWidth="1"/>
    <col min="6" max="16384" width="11.42578125" style="5"/>
  </cols>
  <sheetData>
    <row r="1" spans="1:6" ht="12.75" customHeight="1" x14ac:dyDescent="0.2">
      <c r="A1" s="1" t="s">
        <v>305</v>
      </c>
      <c r="B1" s="2"/>
      <c r="C1" s="3"/>
      <c r="D1" s="3"/>
      <c r="E1" s="3"/>
      <c r="F1" s="4"/>
    </row>
    <row r="2" spans="1:6" ht="12.75" customHeight="1" x14ac:dyDescent="0.2">
      <c r="A2" s="6" t="s">
        <v>1</v>
      </c>
    </row>
    <row r="3" spans="1:6" ht="12.75" customHeight="1" x14ac:dyDescent="0.2">
      <c r="A3" s="6" t="s">
        <v>2</v>
      </c>
    </row>
    <row r="4" spans="1:6" ht="12.75" customHeight="1" x14ac:dyDescent="0.2">
      <c r="A4" s="5" t="s">
        <v>303</v>
      </c>
    </row>
    <row r="5" spans="1:6" ht="12.75" customHeight="1" x14ac:dyDescent="0.2">
      <c r="A5" s="5" t="s">
        <v>10</v>
      </c>
    </row>
    <row r="6" spans="1:6" ht="12.75" customHeight="1" x14ac:dyDescent="0.2">
      <c r="A6" s="5" t="s">
        <v>12</v>
      </c>
    </row>
    <row r="7" spans="1:6" ht="12.75" customHeight="1" x14ac:dyDescent="0.2">
      <c r="A7" s="5" t="s">
        <v>11</v>
      </c>
    </row>
    <row r="9" spans="1:6" ht="33.75" x14ac:dyDescent="0.2">
      <c r="A9" s="20" t="s">
        <v>4</v>
      </c>
      <c r="B9" s="9" t="s">
        <v>5</v>
      </c>
      <c r="C9" s="10" t="s">
        <v>6</v>
      </c>
      <c r="D9" s="9" t="s">
        <v>7</v>
      </c>
      <c r="E9" s="10" t="s">
        <v>8</v>
      </c>
    </row>
    <row r="10" spans="1:6" x14ac:dyDescent="0.2">
      <c r="A10" s="11">
        <v>2002</v>
      </c>
      <c r="B10" s="183">
        <v>53.764267769330374</v>
      </c>
      <c r="C10" s="183">
        <v>68.855992055458202</v>
      </c>
      <c r="D10" s="183">
        <v>47.161638394149449</v>
      </c>
      <c r="E10" s="183">
        <v>35.135420603641343</v>
      </c>
    </row>
    <row r="11" spans="1:6" x14ac:dyDescent="0.2">
      <c r="A11" s="11">
        <v>2003</v>
      </c>
      <c r="B11" s="183">
        <v>55.835832395044108</v>
      </c>
      <c r="C11" s="183">
        <v>60.317392626751598</v>
      </c>
      <c r="D11" s="183">
        <v>51.427740363856408</v>
      </c>
      <c r="E11" s="183">
        <v>38.203464270293338</v>
      </c>
    </row>
    <row r="12" spans="1:6" x14ac:dyDescent="0.2">
      <c r="A12" s="11">
        <v>2004</v>
      </c>
      <c r="B12" s="183">
        <v>66.176259981276218</v>
      </c>
      <c r="C12" s="183">
        <v>68.647572594684874</v>
      </c>
      <c r="D12" s="183">
        <v>58.213141560292769</v>
      </c>
      <c r="E12" s="183">
        <v>48.05330081627941</v>
      </c>
    </row>
    <row r="13" spans="1:6" x14ac:dyDescent="0.2">
      <c r="A13" s="11">
        <v>2005</v>
      </c>
      <c r="B13" s="183">
        <v>68.53335812768951</v>
      </c>
      <c r="C13" s="183">
        <v>71.723984776864597</v>
      </c>
      <c r="D13" s="183">
        <v>61.370726874439292</v>
      </c>
      <c r="E13" s="183">
        <v>51.017468972013994</v>
      </c>
    </row>
    <row r="14" spans="1:6" x14ac:dyDescent="0.2">
      <c r="A14" s="11">
        <v>2006</v>
      </c>
      <c r="B14" s="183">
        <v>71.950378872106512</v>
      </c>
      <c r="C14" s="183">
        <v>75.818678811467052</v>
      </c>
      <c r="D14" s="183">
        <v>64.987438981257483</v>
      </c>
      <c r="E14" s="183">
        <v>50.287899211687339</v>
      </c>
    </row>
    <row r="15" spans="1:6" x14ac:dyDescent="0.2">
      <c r="A15" s="11">
        <v>2007</v>
      </c>
      <c r="B15" s="183">
        <v>63.85828536428469</v>
      </c>
      <c r="C15" s="183">
        <v>67.531772229211995</v>
      </c>
      <c r="D15" s="183">
        <v>56.712598585932888</v>
      </c>
      <c r="E15" s="183">
        <v>41.565755485342109</v>
      </c>
    </row>
    <row r="16" spans="1:6" x14ac:dyDescent="0.2">
      <c r="A16" s="11">
        <v>2008</v>
      </c>
      <c r="B16" s="183">
        <v>56.165879967233266</v>
      </c>
      <c r="C16" s="183">
        <v>61.285165901746716</v>
      </c>
      <c r="D16" s="183">
        <v>49.949604189609808</v>
      </c>
      <c r="E16" s="183">
        <v>33.860419823996118</v>
      </c>
    </row>
    <row r="17" spans="1:7" x14ac:dyDescent="0.2">
      <c r="A17" s="11">
        <v>2009</v>
      </c>
      <c r="B17" s="183">
        <v>42.27250556563709</v>
      </c>
      <c r="C17" s="183">
        <v>45.51039960896248</v>
      </c>
      <c r="D17" s="183">
        <v>37.415664500649001</v>
      </c>
      <c r="E17" s="183">
        <v>25.543386341789219</v>
      </c>
    </row>
    <row r="18" spans="1:7" x14ac:dyDescent="0.2">
      <c r="A18" s="11">
        <v>2010</v>
      </c>
      <c r="B18" s="183">
        <v>42.868383278429206</v>
      </c>
      <c r="C18" s="183">
        <v>45.327421231124447</v>
      </c>
      <c r="D18" s="183">
        <v>39.11644908256433</v>
      </c>
      <c r="E18" s="183">
        <v>27.074768386376345</v>
      </c>
    </row>
    <row r="19" spans="1:7" x14ac:dyDescent="0.2">
      <c r="A19" s="11">
        <v>2011</v>
      </c>
      <c r="B19" s="183">
        <v>46.701419733622863</v>
      </c>
      <c r="C19" s="183">
        <v>48.573361975701658</v>
      </c>
      <c r="D19" s="183">
        <v>41.955397490580353</v>
      </c>
      <c r="E19" s="183">
        <v>26.346990686048976</v>
      </c>
    </row>
    <row r="20" spans="1:7" x14ac:dyDescent="0.2">
      <c r="A20" s="11">
        <v>2012</v>
      </c>
      <c r="B20" s="183">
        <v>46.485743121858903</v>
      </c>
      <c r="C20" s="183">
        <v>48.06462119979021</v>
      </c>
      <c r="D20" s="183">
        <v>41.405794585209705</v>
      </c>
      <c r="E20" s="183">
        <v>27.361723907185361</v>
      </c>
    </row>
    <row r="21" spans="1:7" x14ac:dyDescent="0.2">
      <c r="A21" s="11">
        <v>2013</v>
      </c>
      <c r="B21" s="183">
        <v>44.392168119355318</v>
      </c>
      <c r="C21" s="183">
        <v>45.798691176555486</v>
      </c>
      <c r="D21" s="183">
        <v>39.30571217430964</v>
      </c>
      <c r="E21" s="183">
        <v>25.740023901760296</v>
      </c>
    </row>
    <row r="22" spans="1:7" x14ac:dyDescent="0.2">
      <c r="A22" s="11">
        <v>2014</v>
      </c>
      <c r="B22" s="183">
        <v>43.461136825064081</v>
      </c>
      <c r="C22" s="183">
        <v>44.968142478283646</v>
      </c>
      <c r="D22" s="183">
        <v>37.845528894252908</v>
      </c>
      <c r="E22" s="183">
        <v>24.663378380524364</v>
      </c>
    </row>
    <row r="23" spans="1:7" x14ac:dyDescent="0.2">
      <c r="A23" s="11">
        <v>2015</v>
      </c>
      <c r="B23" s="183">
        <v>46.789093954573467</v>
      </c>
      <c r="C23" s="183">
        <v>48.266165886116582</v>
      </c>
      <c r="D23" s="183">
        <v>39.72187286672871</v>
      </c>
      <c r="E23" s="183">
        <v>26.06463854584544</v>
      </c>
    </row>
    <row r="24" spans="1:7" x14ac:dyDescent="0.2">
      <c r="A24" s="11">
        <v>2016</v>
      </c>
      <c r="B24" s="183">
        <v>46.019262916666669</v>
      </c>
      <c r="C24" s="183">
        <v>47.223692916666664</v>
      </c>
      <c r="D24" s="183">
        <v>38.968328958333331</v>
      </c>
      <c r="E24" s="183">
        <v>25.769783541666669</v>
      </c>
      <c r="G24" s="23"/>
    </row>
    <row r="25" spans="1:7" x14ac:dyDescent="0.2">
      <c r="G25" s="23"/>
    </row>
    <row r="26" spans="1:7" x14ac:dyDescent="0.2">
      <c r="G26" s="23"/>
    </row>
    <row r="27" spans="1:7" x14ac:dyDescent="0.2">
      <c r="G27" s="23"/>
    </row>
    <row r="28" spans="1:7" x14ac:dyDescent="0.2">
      <c r="G28" s="23"/>
    </row>
    <row r="29" spans="1:7" x14ac:dyDescent="0.2">
      <c r="G29" s="23"/>
    </row>
    <row r="30" spans="1:7" x14ac:dyDescent="0.2">
      <c r="G30" s="23"/>
    </row>
    <row r="31" spans="1:7" x14ac:dyDescent="0.2">
      <c r="G31" s="23"/>
    </row>
    <row r="32" spans="1:7" x14ac:dyDescent="0.2">
      <c r="G32" s="23"/>
    </row>
  </sheetData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121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42</v>
      </c>
    </row>
    <row r="7" spans="1:6" x14ac:dyDescent="0.2">
      <c r="A7" s="20" t="s">
        <v>4</v>
      </c>
      <c r="B7" s="24" t="s">
        <v>85</v>
      </c>
    </row>
    <row r="8" spans="1:6" x14ac:dyDescent="0.2">
      <c r="A8" s="25">
        <v>1995</v>
      </c>
      <c r="B8" s="35">
        <v>0.36</v>
      </c>
    </row>
    <row r="9" spans="1:6" x14ac:dyDescent="0.2">
      <c r="A9" s="25">
        <v>1996</v>
      </c>
      <c r="B9" s="35">
        <v>0.35</v>
      </c>
    </row>
    <row r="10" spans="1:6" x14ac:dyDescent="0.2">
      <c r="A10" s="25">
        <v>1997</v>
      </c>
      <c r="B10" s="35">
        <v>0.39</v>
      </c>
    </row>
    <row r="11" spans="1:6" x14ac:dyDescent="0.2">
      <c r="A11" s="25">
        <v>1998</v>
      </c>
      <c r="B11" s="35">
        <v>0.28000000000000003</v>
      </c>
    </row>
    <row r="12" spans="1:6" x14ac:dyDescent="0.2">
      <c r="A12" s="25">
        <v>1999</v>
      </c>
      <c r="B12" s="35">
        <v>0.24426807760141095</v>
      </c>
    </row>
    <row r="13" spans="1:6" x14ac:dyDescent="0.2">
      <c r="A13" s="25">
        <v>2000</v>
      </c>
      <c r="B13" s="35">
        <v>0.37</v>
      </c>
    </row>
    <row r="14" spans="1:6" x14ac:dyDescent="0.2">
      <c r="A14" s="25">
        <v>2001</v>
      </c>
      <c r="B14" s="35">
        <v>0.34</v>
      </c>
    </row>
    <row r="15" spans="1:6" x14ac:dyDescent="0.2">
      <c r="A15" s="25">
        <v>2002</v>
      </c>
      <c r="B15" s="35">
        <v>0.28169014084507044</v>
      </c>
    </row>
    <row r="16" spans="1:6" x14ac:dyDescent="0.2">
      <c r="A16" s="25">
        <v>2003</v>
      </c>
      <c r="B16" s="35">
        <v>0.16</v>
      </c>
    </row>
    <row r="17" spans="1:2" x14ac:dyDescent="0.2">
      <c r="A17" s="25">
        <v>2004</v>
      </c>
      <c r="B17" s="35">
        <v>0.25</v>
      </c>
    </row>
    <row r="18" spans="1:2" x14ac:dyDescent="0.2">
      <c r="A18" s="25">
        <v>2005</v>
      </c>
      <c r="B18" s="35">
        <v>0.27</v>
      </c>
    </row>
    <row r="19" spans="1:2" x14ac:dyDescent="0.2">
      <c r="A19" s="25">
        <v>2006</v>
      </c>
      <c r="B19" s="35">
        <v>0.24882217937489828</v>
      </c>
    </row>
    <row r="20" spans="1:2" x14ac:dyDescent="0.2">
      <c r="A20" s="25">
        <v>2007</v>
      </c>
      <c r="B20" s="35">
        <v>0.52277278343487699</v>
      </c>
    </row>
    <row r="21" spans="1:2" x14ac:dyDescent="0.2">
      <c r="A21" s="25">
        <v>2008</v>
      </c>
      <c r="B21" s="35">
        <v>0.65870288160134938</v>
      </c>
    </row>
    <row r="22" spans="1:2" x14ac:dyDescent="0.2">
      <c r="A22" s="25">
        <v>2009</v>
      </c>
      <c r="B22" s="35">
        <v>0.52</v>
      </c>
    </row>
    <row r="23" spans="1:2" x14ac:dyDescent="0.2">
      <c r="A23" s="25">
        <v>2010</v>
      </c>
      <c r="B23" s="35">
        <v>0.54742387542533788</v>
      </c>
    </row>
    <row r="24" spans="1:2" x14ac:dyDescent="0.2">
      <c r="A24" s="25">
        <v>2011</v>
      </c>
      <c r="B24" s="35">
        <v>0.63</v>
      </c>
    </row>
    <row r="25" spans="1:2" x14ac:dyDescent="0.2">
      <c r="A25" s="25">
        <v>2012</v>
      </c>
      <c r="B25" s="35">
        <v>0.46</v>
      </c>
    </row>
    <row r="26" spans="1:2" x14ac:dyDescent="0.2">
      <c r="A26" s="25">
        <v>2013</v>
      </c>
      <c r="B26" s="35">
        <v>0.69</v>
      </c>
    </row>
    <row r="27" spans="1:2" x14ac:dyDescent="0.2">
      <c r="A27" s="25">
        <v>2014</v>
      </c>
      <c r="B27" s="35">
        <v>0.89</v>
      </c>
    </row>
    <row r="28" spans="1:2" x14ac:dyDescent="0.2">
      <c r="A28" s="25">
        <v>2015</v>
      </c>
      <c r="B28" s="35">
        <v>0.85</v>
      </c>
    </row>
    <row r="29" spans="1:2" x14ac:dyDescent="0.2">
      <c r="A29" s="25">
        <v>2016</v>
      </c>
      <c r="B29" s="35">
        <v>0.71</v>
      </c>
    </row>
  </sheetData>
  <phoneticPr fontId="20" type="noConversion"/>
  <pageMargins left="0.75" right="0.75" top="1" bottom="1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5"/>
  <sheetViews>
    <sheetView workbookViewId="0">
      <selection activeCell="B10" sqref="B10:B24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317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12</v>
      </c>
      <c r="B6" s="7"/>
    </row>
    <row r="7" spans="1:6" ht="12.75" customHeight="1" x14ac:dyDescent="0.2">
      <c r="A7" s="5" t="s">
        <v>46</v>
      </c>
      <c r="B7" s="7"/>
    </row>
    <row r="9" spans="1:6" x14ac:dyDescent="0.2">
      <c r="A9" s="20" t="s">
        <v>4</v>
      </c>
      <c r="B9" s="24" t="s">
        <v>85</v>
      </c>
    </row>
    <row r="10" spans="1:6" x14ac:dyDescent="0.2">
      <c r="A10" s="25">
        <v>2002</v>
      </c>
      <c r="B10" s="26">
        <v>28.485629590066267</v>
      </c>
    </row>
    <row r="11" spans="1:6" x14ac:dyDescent="0.2">
      <c r="A11" s="25">
        <v>2003</v>
      </c>
      <c r="B11" s="26">
        <v>14.037929045926308</v>
      </c>
    </row>
    <row r="12" spans="1:6" x14ac:dyDescent="0.2">
      <c r="A12" s="25">
        <v>2004</v>
      </c>
      <c r="B12" s="26">
        <v>19.770500907269241</v>
      </c>
    </row>
    <row r="13" spans="1:6" x14ac:dyDescent="0.2">
      <c r="A13" s="25">
        <v>2005</v>
      </c>
      <c r="B13" s="26">
        <v>21.585566004113129</v>
      </c>
    </row>
    <row r="14" spans="1:6" x14ac:dyDescent="0.2">
      <c r="A14" s="25">
        <v>2006</v>
      </c>
      <c r="B14" s="26">
        <v>19.25037642774965</v>
      </c>
    </row>
    <row r="15" spans="1:6" x14ac:dyDescent="0.2">
      <c r="A15" s="25">
        <v>2007</v>
      </c>
      <c r="B15" s="26">
        <v>31.568201971882516</v>
      </c>
    </row>
    <row r="16" spans="1:6" x14ac:dyDescent="0.2">
      <c r="A16" s="25">
        <v>2008</v>
      </c>
      <c r="B16" s="26">
        <v>28.903614829759423</v>
      </c>
      <c r="F16" s="23"/>
    </row>
    <row r="17" spans="1:6" x14ac:dyDescent="0.2">
      <c r="A17" s="25">
        <v>2009</v>
      </c>
      <c r="B17" s="26">
        <v>20.866428279208094</v>
      </c>
      <c r="F17" s="23"/>
    </row>
    <row r="18" spans="1:6" x14ac:dyDescent="0.2">
      <c r="A18" s="25">
        <v>2010</v>
      </c>
      <c r="B18" s="26">
        <v>16.653229928442205</v>
      </c>
      <c r="F18" s="23"/>
    </row>
    <row r="19" spans="1:6" x14ac:dyDescent="0.2">
      <c r="A19" s="25">
        <v>2011</v>
      </c>
      <c r="B19" s="26">
        <v>15.233805041222629</v>
      </c>
      <c r="F19" s="23"/>
    </row>
    <row r="20" spans="1:6" x14ac:dyDescent="0.2">
      <c r="A20" s="25">
        <v>2012</v>
      </c>
      <c r="B20" s="26">
        <v>11.38054003219214</v>
      </c>
      <c r="F20" s="23"/>
    </row>
    <row r="21" spans="1:6" x14ac:dyDescent="0.2">
      <c r="A21" s="25">
        <v>2013</v>
      </c>
      <c r="B21" s="26">
        <v>16.348393559226135</v>
      </c>
      <c r="F21" s="23"/>
    </row>
    <row r="22" spans="1:6" x14ac:dyDescent="0.2">
      <c r="A22" s="25">
        <v>2014</v>
      </c>
      <c r="B22" s="26">
        <v>22.111994410125295</v>
      </c>
      <c r="F22" s="23"/>
    </row>
    <row r="23" spans="1:6" x14ac:dyDescent="0.2">
      <c r="A23" s="25">
        <v>2015</v>
      </c>
      <c r="B23" s="26">
        <v>23.199949680463476</v>
      </c>
      <c r="F23" s="23"/>
    </row>
    <row r="24" spans="1:6" x14ac:dyDescent="0.2">
      <c r="A24" s="25">
        <v>2016</v>
      </c>
      <c r="B24" s="26">
        <v>21.5</v>
      </c>
      <c r="F24" s="23"/>
    </row>
    <row r="25" spans="1:6" x14ac:dyDescent="0.2">
      <c r="F25" s="23"/>
    </row>
  </sheetData>
  <phoneticPr fontId="20" type="noConversion"/>
  <pageMargins left="0.75" right="0.75" top="1" bottom="1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8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122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7" spans="1:6" x14ac:dyDescent="0.2">
      <c r="A7" s="20" t="s">
        <v>4</v>
      </c>
      <c r="B7" s="24" t="s">
        <v>92</v>
      </c>
    </row>
    <row r="8" spans="1:6" x14ac:dyDescent="0.2">
      <c r="A8" s="25">
        <v>1996</v>
      </c>
      <c r="B8" s="26">
        <v>2096.636</v>
      </c>
    </row>
    <row r="9" spans="1:6" x14ac:dyDescent="0.2">
      <c r="A9" s="25">
        <v>1997</v>
      </c>
      <c r="B9" s="26">
        <v>2597.375</v>
      </c>
    </row>
    <row r="10" spans="1:6" x14ac:dyDescent="0.2">
      <c r="A10" s="25">
        <v>1998</v>
      </c>
      <c r="B10" s="26">
        <v>2209.8030000000003</v>
      </c>
    </row>
    <row r="11" spans="1:6" x14ac:dyDescent="0.2">
      <c r="A11" s="25">
        <v>1999</v>
      </c>
      <c r="B11" s="26">
        <v>1712.34</v>
      </c>
    </row>
    <row r="12" spans="1:6" x14ac:dyDescent="0.2">
      <c r="A12" s="25">
        <v>2000</v>
      </c>
      <c r="B12" s="26">
        <v>1985</v>
      </c>
    </row>
    <row r="13" spans="1:6" x14ac:dyDescent="0.2">
      <c r="A13" s="25">
        <v>2001</v>
      </c>
      <c r="B13" s="26">
        <v>1798</v>
      </c>
    </row>
    <row r="14" spans="1:6" x14ac:dyDescent="0.2">
      <c r="A14" s="25">
        <v>2002</v>
      </c>
      <c r="B14" s="26">
        <v>3372</v>
      </c>
    </row>
    <row r="15" spans="1:6" x14ac:dyDescent="0.2">
      <c r="A15" s="25">
        <v>2003</v>
      </c>
      <c r="B15" s="26">
        <v>5539.5096458333337</v>
      </c>
    </row>
    <row r="16" spans="1:6" x14ac:dyDescent="0.2">
      <c r="A16" s="25">
        <v>2004</v>
      </c>
      <c r="B16" s="26">
        <v>5769</v>
      </c>
    </row>
    <row r="17" spans="1:2" x14ac:dyDescent="0.2">
      <c r="A17" s="25">
        <v>2005</v>
      </c>
      <c r="B17" s="26">
        <v>4924</v>
      </c>
    </row>
    <row r="18" spans="1:2" x14ac:dyDescent="0.2">
      <c r="A18" s="25">
        <v>2006</v>
      </c>
      <c r="B18" s="26">
        <v>4984.4009208333346</v>
      </c>
    </row>
    <row r="19" spans="1:2" x14ac:dyDescent="0.2">
      <c r="A19" s="25">
        <v>2007</v>
      </c>
      <c r="B19" s="26">
        <v>6768.0975600000011</v>
      </c>
    </row>
    <row r="20" spans="1:2" x14ac:dyDescent="0.2">
      <c r="A20" s="25">
        <v>2008</v>
      </c>
      <c r="B20" s="26">
        <v>9673.3986016666677</v>
      </c>
    </row>
    <row r="21" spans="1:2" x14ac:dyDescent="0.2">
      <c r="A21" s="25">
        <v>2009</v>
      </c>
      <c r="B21" s="26">
        <v>8934</v>
      </c>
    </row>
    <row r="22" spans="1:2" x14ac:dyDescent="0.2">
      <c r="A22" s="25">
        <v>2010</v>
      </c>
      <c r="B22" s="26">
        <v>7621.0969137187494</v>
      </c>
    </row>
    <row r="23" spans="1:2" x14ac:dyDescent="0.2">
      <c r="A23" s="25">
        <v>2011</v>
      </c>
      <c r="B23" s="26">
        <v>9355</v>
      </c>
    </row>
    <row r="24" spans="1:2" x14ac:dyDescent="0.2">
      <c r="A24" s="25">
        <v>2012</v>
      </c>
      <c r="B24" s="26">
        <v>11105</v>
      </c>
    </row>
    <row r="25" spans="1:2" x14ac:dyDescent="0.2">
      <c r="A25" s="25">
        <v>2013</v>
      </c>
      <c r="B25" s="26">
        <v>10210</v>
      </c>
    </row>
    <row r="26" spans="1:2" x14ac:dyDescent="0.2">
      <c r="A26" s="25">
        <v>2014</v>
      </c>
      <c r="B26" s="26">
        <v>10641</v>
      </c>
    </row>
    <row r="27" spans="1:2" x14ac:dyDescent="0.2">
      <c r="A27" s="25">
        <v>2015</v>
      </c>
      <c r="B27" s="26">
        <v>9142</v>
      </c>
    </row>
    <row r="28" spans="1:2" x14ac:dyDescent="0.2">
      <c r="A28" s="25">
        <v>2016</v>
      </c>
      <c r="B28" s="26">
        <v>11047</v>
      </c>
    </row>
  </sheetData>
  <phoneticPr fontId="20" type="noConversion"/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8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123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7" spans="1:6" x14ac:dyDescent="0.2">
      <c r="A7" s="20" t="s">
        <v>4</v>
      </c>
      <c r="B7" s="24" t="s">
        <v>92</v>
      </c>
    </row>
    <row r="8" spans="1:6" x14ac:dyDescent="0.2">
      <c r="A8" s="25">
        <v>1996</v>
      </c>
      <c r="B8" s="26">
        <v>263</v>
      </c>
    </row>
    <row r="9" spans="1:6" x14ac:dyDescent="0.2">
      <c r="A9" s="25">
        <v>1997</v>
      </c>
      <c r="B9" s="26">
        <v>275</v>
      </c>
    </row>
    <row r="10" spans="1:6" x14ac:dyDescent="0.2">
      <c r="A10" s="25">
        <v>1998</v>
      </c>
      <c r="B10" s="26">
        <v>211</v>
      </c>
    </row>
    <row r="11" spans="1:6" x14ac:dyDescent="0.2">
      <c r="A11" s="25">
        <v>1999</v>
      </c>
      <c r="B11" s="26">
        <v>151</v>
      </c>
    </row>
    <row r="12" spans="1:6" x14ac:dyDescent="0.2">
      <c r="A12" s="25">
        <v>2000</v>
      </c>
      <c r="B12" s="26">
        <v>164</v>
      </c>
    </row>
    <row r="13" spans="1:6" x14ac:dyDescent="0.2">
      <c r="A13" s="25">
        <v>2001</v>
      </c>
      <c r="B13" s="26">
        <v>135</v>
      </c>
    </row>
    <row r="14" spans="1:6" x14ac:dyDescent="0.2">
      <c r="A14" s="25">
        <v>2002</v>
      </c>
      <c r="B14" s="26">
        <v>159</v>
      </c>
    </row>
    <row r="15" spans="1:6" x14ac:dyDescent="0.2">
      <c r="A15" s="25">
        <v>2003</v>
      </c>
      <c r="B15" s="26">
        <v>196</v>
      </c>
    </row>
    <row r="16" spans="1:6" x14ac:dyDescent="0.2">
      <c r="A16" s="25">
        <v>2004</v>
      </c>
      <c r="B16" s="26">
        <v>201</v>
      </c>
    </row>
    <row r="17" spans="1:2" x14ac:dyDescent="0.2">
      <c r="A17" s="25">
        <v>2005</v>
      </c>
      <c r="B17" s="26">
        <v>201.2</v>
      </c>
    </row>
    <row r="18" spans="1:2" x14ac:dyDescent="0.2">
      <c r="A18" s="25">
        <v>2006</v>
      </c>
      <c r="B18" s="26">
        <v>207.05</v>
      </c>
    </row>
    <row r="19" spans="1:2" x14ac:dyDescent="0.2">
      <c r="A19" s="25">
        <v>2007</v>
      </c>
      <c r="B19" s="26">
        <v>288.36</v>
      </c>
    </row>
    <row r="20" spans="1:2" x14ac:dyDescent="0.2">
      <c r="A20" s="25">
        <v>2008</v>
      </c>
      <c r="B20" s="26">
        <v>461.75944444444445</v>
      </c>
    </row>
    <row r="21" spans="1:2" x14ac:dyDescent="0.2">
      <c r="A21" s="25">
        <v>2009</v>
      </c>
      <c r="B21" s="26">
        <v>396</v>
      </c>
    </row>
    <row r="22" spans="1:2" x14ac:dyDescent="0.2">
      <c r="A22" s="25">
        <v>2010</v>
      </c>
      <c r="B22" s="26">
        <v>379.96087499999999</v>
      </c>
    </row>
    <row r="23" spans="1:2" x14ac:dyDescent="0.2">
      <c r="A23" s="25">
        <v>2011</v>
      </c>
      <c r="B23" s="26">
        <v>485</v>
      </c>
    </row>
    <row r="24" spans="1:2" x14ac:dyDescent="0.2">
      <c r="A24" s="25">
        <v>2012</v>
      </c>
      <c r="B24" s="26">
        <v>547</v>
      </c>
    </row>
    <row r="25" spans="1:2" x14ac:dyDescent="0.2">
      <c r="A25" s="25">
        <v>2013</v>
      </c>
      <c r="B25" s="26">
        <v>499</v>
      </c>
    </row>
    <row r="26" spans="1:2" x14ac:dyDescent="0.2">
      <c r="A26" s="25">
        <v>2014</v>
      </c>
      <c r="B26" s="26">
        <v>459</v>
      </c>
    </row>
    <row r="27" spans="1:2" x14ac:dyDescent="0.2">
      <c r="A27" s="25">
        <v>2015</v>
      </c>
      <c r="B27" s="26">
        <v>335.11</v>
      </c>
    </row>
    <row r="28" spans="1:2" x14ac:dyDescent="0.2">
      <c r="A28" s="25">
        <v>2016</v>
      </c>
      <c r="B28" s="26">
        <v>366.89</v>
      </c>
    </row>
  </sheetData>
  <phoneticPr fontId="20" type="noConversion"/>
  <pageMargins left="0.75" right="0.75" top="1" bottom="1" header="0" footer="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7"/>
  <sheetViews>
    <sheetView workbookViewId="0">
      <selection activeCell="B10" sqref="B10:B24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318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12</v>
      </c>
      <c r="B6" s="7"/>
    </row>
    <row r="7" spans="1:6" ht="12.75" customHeight="1" x14ac:dyDescent="0.2">
      <c r="A7" s="5" t="s">
        <v>23</v>
      </c>
      <c r="B7" s="7"/>
    </row>
    <row r="9" spans="1:6" x14ac:dyDescent="0.2">
      <c r="A9" s="20" t="s">
        <v>4</v>
      </c>
      <c r="B9" s="24" t="s">
        <v>92</v>
      </c>
    </row>
    <row r="10" spans="1:6" x14ac:dyDescent="0.2">
      <c r="A10" s="25">
        <v>2002</v>
      </c>
      <c r="B10" s="26">
        <v>15902.904466507194</v>
      </c>
    </row>
    <row r="11" spans="1:6" x14ac:dyDescent="0.2">
      <c r="A11" s="25">
        <v>2003</v>
      </c>
      <c r="B11" s="26">
        <v>17312.78145248966</v>
      </c>
    </row>
    <row r="12" spans="1:6" x14ac:dyDescent="0.2">
      <c r="A12" s="25">
        <v>2004</v>
      </c>
      <c r="B12" s="26">
        <v>15841.113851949482</v>
      </c>
    </row>
    <row r="13" spans="1:6" x14ac:dyDescent="0.2">
      <c r="A13" s="25">
        <v>2005</v>
      </c>
      <c r="B13" s="26">
        <v>16031.271041365468</v>
      </c>
    </row>
    <row r="14" spans="1:6" x14ac:dyDescent="0.2">
      <c r="A14" s="25">
        <v>2006</v>
      </c>
      <c r="B14" s="26">
        <v>16018.630048892101</v>
      </c>
    </row>
    <row r="15" spans="1:6" x14ac:dyDescent="0.2">
      <c r="A15" s="25">
        <v>2007</v>
      </c>
      <c r="B15" s="26">
        <v>17412.931600610049</v>
      </c>
    </row>
    <row r="16" spans="1:6" x14ac:dyDescent="0.2">
      <c r="A16" s="25">
        <v>2008</v>
      </c>
      <c r="B16" s="26">
        <v>20261.816820627333</v>
      </c>
    </row>
    <row r="17" spans="1:5" x14ac:dyDescent="0.2">
      <c r="A17" s="25">
        <v>2009</v>
      </c>
      <c r="B17" s="26">
        <v>16070.747435038371</v>
      </c>
    </row>
    <row r="18" spans="1:5" x14ac:dyDescent="0.2">
      <c r="A18" s="25">
        <v>2010</v>
      </c>
      <c r="B18" s="26">
        <v>11558.823243269544</v>
      </c>
      <c r="E18" s="23"/>
    </row>
    <row r="19" spans="1:5" x14ac:dyDescent="0.2">
      <c r="A19" s="25">
        <v>2011</v>
      </c>
      <c r="B19" s="26">
        <v>11681.331652511286</v>
      </c>
      <c r="E19" s="23"/>
    </row>
    <row r="20" spans="1:5" x14ac:dyDescent="0.2">
      <c r="A20" s="25">
        <v>2012</v>
      </c>
      <c r="B20" s="26">
        <v>13444.776282712097</v>
      </c>
      <c r="E20" s="23"/>
    </row>
    <row r="21" spans="1:5" x14ac:dyDescent="0.2">
      <c r="A21" s="25">
        <v>2013</v>
      </c>
      <c r="B21" s="26">
        <v>11838.092073737507</v>
      </c>
      <c r="E21" s="23"/>
    </row>
    <row r="22" spans="1:5" x14ac:dyDescent="0.2">
      <c r="A22" s="25">
        <v>2014</v>
      </c>
      <c r="B22" s="26">
        <v>11312.198678756888</v>
      </c>
      <c r="E22" s="23"/>
    </row>
    <row r="23" spans="1:5" x14ac:dyDescent="0.2">
      <c r="A23" s="25">
        <v>2015</v>
      </c>
      <c r="B23" s="26">
        <v>9138.2274304252824</v>
      </c>
      <c r="E23" s="23"/>
    </row>
    <row r="24" spans="1:5" x14ac:dyDescent="0.2">
      <c r="A24" s="25">
        <v>2016</v>
      </c>
      <c r="B24" s="26">
        <v>11047.29961111111</v>
      </c>
      <c r="E24" s="23"/>
    </row>
    <row r="25" spans="1:5" x14ac:dyDescent="0.2">
      <c r="E25" s="23"/>
    </row>
    <row r="26" spans="1:5" x14ac:dyDescent="0.2">
      <c r="E26" s="23"/>
    </row>
    <row r="27" spans="1:5" x14ac:dyDescent="0.2">
      <c r="E27" s="23"/>
    </row>
  </sheetData>
  <phoneticPr fontId="20" type="noConversion"/>
  <pageMargins left="0.75" right="0.75" top="1" bottom="1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" width="11.5703125" style="5" customWidth="1"/>
    <col min="2" max="2" width="18.28515625" style="5" customWidth="1"/>
    <col min="3" max="3" width="11.42578125" style="5"/>
    <col min="4" max="4" width="14" style="5" customWidth="1"/>
    <col min="5" max="16384" width="11.42578125" style="5"/>
  </cols>
  <sheetData>
    <row r="1" spans="1:6" ht="12.75" customHeight="1" x14ac:dyDescent="0.2">
      <c r="A1" s="1" t="s">
        <v>124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7" spans="1:6" x14ac:dyDescent="0.2">
      <c r="A7" s="20" t="s">
        <v>4</v>
      </c>
      <c r="B7" s="24" t="s">
        <v>125</v>
      </c>
    </row>
    <row r="8" spans="1:6" x14ac:dyDescent="0.2">
      <c r="A8" s="25">
        <v>1995</v>
      </c>
      <c r="B8" s="26">
        <v>684</v>
      </c>
    </row>
    <row r="9" spans="1:6" x14ac:dyDescent="0.2">
      <c r="A9" s="25">
        <v>1996</v>
      </c>
      <c r="B9" s="26">
        <v>1182</v>
      </c>
    </row>
    <row r="10" spans="1:6" x14ac:dyDescent="0.2">
      <c r="A10" s="25">
        <v>1997</v>
      </c>
      <c r="B10" s="26">
        <v>865</v>
      </c>
    </row>
    <row r="11" spans="1:6" x14ac:dyDescent="0.2">
      <c r="A11" s="25">
        <v>1998</v>
      </c>
      <c r="B11" s="26">
        <v>932</v>
      </c>
    </row>
    <row r="12" spans="1:6" x14ac:dyDescent="0.2">
      <c r="A12" s="25">
        <v>1999</v>
      </c>
      <c r="B12" s="26">
        <v>916</v>
      </c>
    </row>
    <row r="13" spans="1:6" x14ac:dyDescent="0.2">
      <c r="A13" s="25">
        <v>2000</v>
      </c>
      <c r="B13" s="26">
        <v>1251</v>
      </c>
    </row>
    <row r="14" spans="1:6" x14ac:dyDescent="0.2">
      <c r="A14" s="25">
        <v>2001</v>
      </c>
      <c r="B14" s="26">
        <v>844.96</v>
      </c>
    </row>
    <row r="15" spans="1:6" x14ac:dyDescent="0.2">
      <c r="A15" s="25">
        <v>2002</v>
      </c>
      <c r="B15" s="26">
        <v>1717</v>
      </c>
    </row>
    <row r="16" spans="1:6" x14ac:dyDescent="0.2">
      <c r="A16" s="25">
        <v>2003</v>
      </c>
      <c r="B16" s="26">
        <v>2541.7216664583334</v>
      </c>
    </row>
    <row r="17" spans="1:2" x14ac:dyDescent="0.2">
      <c r="A17" s="25">
        <v>2004</v>
      </c>
      <c r="B17" s="26">
        <v>3100</v>
      </c>
    </row>
    <row r="18" spans="1:2" x14ac:dyDescent="0.2">
      <c r="A18" s="25">
        <v>2005</v>
      </c>
      <c r="B18" s="26">
        <v>2207</v>
      </c>
    </row>
    <row r="19" spans="1:2" x14ac:dyDescent="0.2">
      <c r="A19" s="25">
        <v>2006</v>
      </c>
      <c r="B19" s="26">
        <v>2877.495494166667</v>
      </c>
    </row>
    <row r="20" spans="1:2" x14ac:dyDescent="0.2">
      <c r="A20" s="25">
        <v>2007</v>
      </c>
      <c r="B20" s="26">
        <v>3072.0338409090909</v>
      </c>
    </row>
    <row r="21" spans="1:2" x14ac:dyDescent="0.2">
      <c r="A21" s="25">
        <v>2008</v>
      </c>
      <c r="B21" s="26">
        <v>4178.8890625000004</v>
      </c>
    </row>
    <row r="22" spans="1:2" x14ac:dyDescent="0.2">
      <c r="A22" s="25">
        <v>2009</v>
      </c>
      <c r="B22" s="26">
        <v>3051</v>
      </c>
    </row>
    <row r="23" spans="1:2" x14ac:dyDescent="0.2">
      <c r="A23" s="25">
        <v>2010</v>
      </c>
      <c r="B23" s="26">
        <v>3045.2091602777782</v>
      </c>
    </row>
    <row r="24" spans="1:2" x14ac:dyDescent="0.2">
      <c r="A24" s="25">
        <v>2011</v>
      </c>
      <c r="B24" s="26">
        <v>4662</v>
      </c>
    </row>
    <row r="25" spans="1:2" x14ac:dyDescent="0.2">
      <c r="A25" s="25">
        <v>2012</v>
      </c>
      <c r="B25" s="26">
        <v>3659</v>
      </c>
    </row>
    <row r="26" spans="1:2" x14ac:dyDescent="0.2">
      <c r="A26" s="25">
        <v>2013</v>
      </c>
      <c r="B26" s="26">
        <v>4025</v>
      </c>
    </row>
    <row r="27" spans="1:2" x14ac:dyDescent="0.2">
      <c r="A27" s="25">
        <v>2014</v>
      </c>
      <c r="B27" s="26">
        <v>4409</v>
      </c>
    </row>
    <row r="28" spans="1:2" x14ac:dyDescent="0.2">
      <c r="A28" s="25">
        <v>2015</v>
      </c>
      <c r="B28" s="26">
        <v>4265</v>
      </c>
    </row>
    <row r="29" spans="1:2" x14ac:dyDescent="0.2">
      <c r="A29" s="25">
        <v>2016</v>
      </c>
      <c r="B29" s="26">
        <v>4625</v>
      </c>
    </row>
  </sheetData>
  <phoneticPr fontId="0" type="noConversion"/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" width="11.42578125" style="5"/>
    <col min="2" max="2" width="13.85546875" style="5" customWidth="1"/>
    <col min="3" max="3" width="12.42578125" style="5" customWidth="1"/>
    <col min="4" max="4" width="20.5703125" style="5" customWidth="1"/>
    <col min="5" max="16384" width="11.42578125" style="5"/>
  </cols>
  <sheetData>
    <row r="1" spans="1:6" ht="12.75" customHeight="1" x14ac:dyDescent="0.2">
      <c r="A1" s="1" t="s">
        <v>126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7" spans="1:6" x14ac:dyDescent="0.2">
      <c r="A7" s="20" t="s">
        <v>4</v>
      </c>
      <c r="B7" s="24" t="s">
        <v>125</v>
      </c>
    </row>
    <row r="8" spans="1:6" x14ac:dyDescent="0.2">
      <c r="A8" s="25">
        <v>1995</v>
      </c>
      <c r="B8" s="26">
        <v>105</v>
      </c>
    </row>
    <row r="9" spans="1:6" x14ac:dyDescent="0.2">
      <c r="A9" s="25">
        <v>1996</v>
      </c>
      <c r="B9" s="26">
        <v>150</v>
      </c>
    </row>
    <row r="10" spans="1:6" x14ac:dyDescent="0.2">
      <c r="A10" s="25">
        <v>1997</v>
      </c>
      <c r="B10" s="26">
        <v>90</v>
      </c>
    </row>
    <row r="11" spans="1:6" x14ac:dyDescent="0.2">
      <c r="A11" s="25">
        <v>1998</v>
      </c>
      <c r="B11" s="26">
        <v>89</v>
      </c>
    </row>
    <row r="12" spans="1:6" x14ac:dyDescent="0.2">
      <c r="A12" s="25">
        <v>1999</v>
      </c>
      <c r="B12" s="26">
        <v>80.776014109347443</v>
      </c>
    </row>
    <row r="13" spans="1:6" x14ac:dyDescent="0.2">
      <c r="A13" s="25">
        <v>2000</v>
      </c>
      <c r="B13" s="26">
        <v>103</v>
      </c>
    </row>
    <row r="14" spans="1:6" x14ac:dyDescent="0.2">
      <c r="A14" s="25">
        <v>2001</v>
      </c>
      <c r="B14" s="26">
        <v>63</v>
      </c>
    </row>
    <row r="15" spans="1:6" x14ac:dyDescent="0.2">
      <c r="A15" s="25">
        <v>2002</v>
      </c>
      <c r="B15" s="26">
        <v>80.610328638497649</v>
      </c>
    </row>
    <row r="16" spans="1:6" x14ac:dyDescent="0.2">
      <c r="A16" s="25">
        <v>2003</v>
      </c>
      <c r="B16" s="26">
        <v>90</v>
      </c>
    </row>
    <row r="17" spans="1:2" x14ac:dyDescent="0.2">
      <c r="A17" s="25">
        <v>2004</v>
      </c>
      <c r="B17" s="26">
        <v>108</v>
      </c>
    </row>
    <row r="18" spans="1:2" x14ac:dyDescent="0.2">
      <c r="A18" s="25">
        <v>2005</v>
      </c>
      <c r="B18" s="26">
        <v>90.2</v>
      </c>
    </row>
    <row r="19" spans="1:2" x14ac:dyDescent="0.2">
      <c r="A19" s="25">
        <v>2006</v>
      </c>
      <c r="B19" s="26">
        <v>119.53</v>
      </c>
    </row>
    <row r="20" spans="1:2" x14ac:dyDescent="0.2">
      <c r="A20" s="25">
        <v>2007</v>
      </c>
      <c r="B20" s="26">
        <v>130.88636363636363</v>
      </c>
    </row>
    <row r="21" spans="1:2" x14ac:dyDescent="0.2">
      <c r="A21" s="25">
        <v>2008</v>
      </c>
      <c r="B21" s="26">
        <v>199.47916666666666</v>
      </c>
    </row>
    <row r="22" spans="1:2" x14ac:dyDescent="0.2">
      <c r="A22" s="25">
        <v>2009</v>
      </c>
      <c r="B22" s="26">
        <v>135</v>
      </c>
    </row>
    <row r="23" spans="1:2" x14ac:dyDescent="0.2">
      <c r="A23" s="25">
        <v>2010</v>
      </c>
      <c r="B23" s="26">
        <v>151.82333333333335</v>
      </c>
    </row>
    <row r="24" spans="1:2" x14ac:dyDescent="0.2">
      <c r="A24" s="25">
        <v>2011</v>
      </c>
      <c r="B24" s="26">
        <v>242</v>
      </c>
    </row>
    <row r="25" spans="1:2" x14ac:dyDescent="0.2">
      <c r="A25" s="25">
        <v>2012</v>
      </c>
      <c r="B25" s="26">
        <v>180</v>
      </c>
    </row>
    <row r="26" spans="1:2" x14ac:dyDescent="0.2">
      <c r="A26" s="25">
        <v>2013</v>
      </c>
      <c r="B26" s="26">
        <v>197</v>
      </c>
    </row>
    <row r="27" spans="1:2" x14ac:dyDescent="0.2">
      <c r="A27" s="25">
        <v>2014</v>
      </c>
      <c r="B27" s="26">
        <v>190</v>
      </c>
    </row>
    <row r="28" spans="1:2" x14ac:dyDescent="0.2">
      <c r="A28" s="25">
        <v>2015</v>
      </c>
      <c r="B28" s="26">
        <v>156.35</v>
      </c>
    </row>
    <row r="29" spans="1:2" x14ac:dyDescent="0.2">
      <c r="A29" s="25">
        <v>2016</v>
      </c>
      <c r="B29" s="26">
        <v>153.59</v>
      </c>
    </row>
  </sheetData>
  <phoneticPr fontId="0" type="noConversion"/>
  <pageMargins left="0.75" right="0.75" top="1" bottom="1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4"/>
  <sheetViews>
    <sheetView workbookViewId="0">
      <selection activeCell="B10" sqref="B10:B24"/>
    </sheetView>
  </sheetViews>
  <sheetFormatPr baseColWidth="10" defaultRowHeight="11.25" x14ac:dyDescent="0.2"/>
  <cols>
    <col min="1" max="1" width="11.42578125" style="5"/>
    <col min="2" max="2" width="13.85546875" style="5" customWidth="1"/>
    <col min="3" max="3" width="12.42578125" style="5" customWidth="1"/>
    <col min="4" max="4" width="20.5703125" style="5" customWidth="1"/>
    <col min="5" max="16384" width="11.42578125" style="5"/>
  </cols>
  <sheetData>
    <row r="1" spans="1:6" ht="12.75" customHeight="1" x14ac:dyDescent="0.2">
      <c r="A1" s="1" t="s">
        <v>319</v>
      </c>
      <c r="B1" s="2"/>
      <c r="C1" s="3"/>
      <c r="D1" s="3"/>
      <c r="E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12</v>
      </c>
      <c r="B6" s="7"/>
    </row>
    <row r="7" spans="1:6" ht="12.75" customHeight="1" x14ac:dyDescent="0.2">
      <c r="A7" s="5" t="s">
        <v>23</v>
      </c>
      <c r="B7" s="7"/>
    </row>
    <row r="9" spans="1:6" x14ac:dyDescent="0.2">
      <c r="A9" s="20" t="s">
        <v>4</v>
      </c>
      <c r="B9" s="24" t="s">
        <v>125</v>
      </c>
    </row>
    <row r="10" spans="1:6" x14ac:dyDescent="0.2">
      <c r="A10" s="25">
        <v>2002</v>
      </c>
      <c r="B10" s="26">
        <v>8097.6533122754599</v>
      </c>
    </row>
    <row r="11" spans="1:6" x14ac:dyDescent="0.2">
      <c r="A11" s="25">
        <v>2003</v>
      </c>
      <c r="B11" s="26">
        <v>7943.7124471025591</v>
      </c>
    </row>
    <row r="12" spans="1:6" x14ac:dyDescent="0.2">
      <c r="A12" s="25">
        <v>2004</v>
      </c>
      <c r="B12" s="26">
        <v>8512.2990017409229</v>
      </c>
    </row>
    <row r="13" spans="1:6" x14ac:dyDescent="0.2">
      <c r="A13" s="25">
        <v>2005</v>
      </c>
      <c r="B13" s="26">
        <v>7185.421443601459</v>
      </c>
    </row>
    <row r="14" spans="1:6" x14ac:dyDescent="0.2">
      <c r="A14" s="25">
        <v>2006</v>
      </c>
      <c r="B14" s="26">
        <v>9247.5578350353662</v>
      </c>
    </row>
    <row r="15" spans="1:6" x14ac:dyDescent="0.2">
      <c r="A15" s="25">
        <v>2007</v>
      </c>
      <c r="B15" s="26">
        <v>7903.7151388978155</v>
      </c>
      <c r="D15" s="34"/>
    </row>
    <row r="16" spans="1:6" x14ac:dyDescent="0.2">
      <c r="A16" s="25">
        <v>2008</v>
      </c>
      <c r="B16" s="26">
        <v>8753.0647898154075</v>
      </c>
      <c r="D16" s="34"/>
    </row>
    <row r="17" spans="1:4" x14ac:dyDescent="0.2">
      <c r="A17" s="25">
        <v>2009</v>
      </c>
      <c r="B17" s="26">
        <v>5488.2304034365434</v>
      </c>
      <c r="D17" s="34"/>
    </row>
    <row r="18" spans="1:4" x14ac:dyDescent="0.2">
      <c r="A18" s="25">
        <v>2010</v>
      </c>
      <c r="B18" s="26">
        <v>4618.6309951096764</v>
      </c>
      <c r="D18" s="34"/>
    </row>
    <row r="19" spans="1:4" x14ac:dyDescent="0.2">
      <c r="A19" s="25">
        <v>2011</v>
      </c>
      <c r="B19" s="26">
        <v>5821.311401818024</v>
      </c>
      <c r="D19" s="34"/>
    </row>
    <row r="20" spans="1:4" x14ac:dyDescent="0.2">
      <c r="A20" s="25">
        <v>2012</v>
      </c>
      <c r="B20" s="26">
        <v>4429.9357423181955</v>
      </c>
      <c r="D20" s="34"/>
    </row>
    <row r="21" spans="1:4" x14ac:dyDescent="0.2">
      <c r="A21" s="25">
        <v>2013</v>
      </c>
      <c r="B21" s="26">
        <v>4666.8286578641982</v>
      </c>
      <c r="D21" s="34"/>
    </row>
    <row r="22" spans="1:4" x14ac:dyDescent="0.2">
      <c r="A22" s="25">
        <v>2014</v>
      </c>
      <c r="B22" s="26">
        <v>4687.1049689539623</v>
      </c>
      <c r="D22" s="34"/>
    </row>
    <row r="23" spans="1:4" x14ac:dyDescent="0.2">
      <c r="A23" s="25">
        <v>2015</v>
      </c>
      <c r="B23" s="26">
        <v>4263.2804987307754</v>
      </c>
      <c r="D23" s="34"/>
    </row>
    <row r="24" spans="1:4" x14ac:dyDescent="0.2">
      <c r="A24" s="25">
        <v>2016</v>
      </c>
      <c r="B24" s="26">
        <v>4624.7602770833337</v>
      </c>
      <c r="D24" s="34"/>
    </row>
  </sheetData>
  <phoneticPr fontId="20" type="noConversion"/>
  <pageMargins left="0.75" right="0.75" top="1" bottom="1" header="0" footer="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B15" sqref="B15:B29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127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7" spans="1:6" x14ac:dyDescent="0.2">
      <c r="A7" s="20" t="s">
        <v>4</v>
      </c>
      <c r="B7" s="24" t="s">
        <v>102</v>
      </c>
    </row>
    <row r="8" spans="1:6" x14ac:dyDescent="0.2">
      <c r="A8" s="25">
        <v>1995</v>
      </c>
      <c r="B8" s="26">
        <v>966</v>
      </c>
    </row>
    <row r="9" spans="1:6" x14ac:dyDescent="0.2">
      <c r="A9" s="25">
        <v>1996</v>
      </c>
      <c r="B9" s="26">
        <v>1637</v>
      </c>
    </row>
    <row r="10" spans="1:6" x14ac:dyDescent="0.2">
      <c r="A10" s="25">
        <v>1997</v>
      </c>
      <c r="B10" s="26">
        <v>1229</v>
      </c>
    </row>
    <row r="11" spans="1:6" x14ac:dyDescent="0.2">
      <c r="A11" s="25">
        <v>1998</v>
      </c>
      <c r="B11" s="26">
        <v>1246</v>
      </c>
    </row>
    <row r="12" spans="1:6" x14ac:dyDescent="0.2">
      <c r="A12" s="25">
        <v>1999</v>
      </c>
      <c r="B12" s="26">
        <v>1177</v>
      </c>
    </row>
    <row r="13" spans="1:6" x14ac:dyDescent="0.2">
      <c r="A13" s="25">
        <v>2000</v>
      </c>
      <c r="B13" s="26">
        <v>1370</v>
      </c>
    </row>
    <row r="14" spans="1:6" x14ac:dyDescent="0.2">
      <c r="A14" s="25">
        <v>2001</v>
      </c>
      <c r="B14" s="26">
        <v>1610.16</v>
      </c>
    </row>
    <row r="15" spans="1:6" x14ac:dyDescent="0.2">
      <c r="A15" s="25">
        <v>2002</v>
      </c>
      <c r="B15" s="26">
        <v>1565</v>
      </c>
    </row>
    <row r="16" spans="1:6" x14ac:dyDescent="0.2">
      <c r="A16" s="25">
        <v>2003</v>
      </c>
      <c r="B16" s="26">
        <v>4168.8776952083335</v>
      </c>
    </row>
    <row r="17" spans="1:2" x14ac:dyDescent="0.2">
      <c r="A17" s="25">
        <v>2004</v>
      </c>
      <c r="B17" s="26">
        <v>4190</v>
      </c>
    </row>
    <row r="18" spans="1:2" x14ac:dyDescent="0.2">
      <c r="A18" s="25">
        <v>2005</v>
      </c>
      <c r="B18" s="26">
        <v>3378</v>
      </c>
    </row>
    <row r="19" spans="1:2" x14ac:dyDescent="0.2">
      <c r="A19" s="25">
        <v>2006</v>
      </c>
      <c r="B19" s="26">
        <v>3851.5059325000007</v>
      </c>
    </row>
    <row r="20" spans="1:2" x14ac:dyDescent="0.2">
      <c r="A20" s="25">
        <v>2007</v>
      </c>
      <c r="B20" s="26">
        <v>6047.4372700000013</v>
      </c>
    </row>
    <row r="21" spans="1:2" x14ac:dyDescent="0.2">
      <c r="A21" s="25">
        <v>2008</v>
      </c>
      <c r="B21" s="26">
        <v>6798.8206892307689</v>
      </c>
    </row>
    <row r="22" spans="1:2" x14ac:dyDescent="0.2">
      <c r="A22" s="25">
        <v>2009</v>
      </c>
      <c r="B22" s="26">
        <v>4972</v>
      </c>
    </row>
    <row r="23" spans="1:2" x14ac:dyDescent="0.2">
      <c r="A23" s="25">
        <v>2010</v>
      </c>
      <c r="B23" s="26">
        <v>4361.630141076389</v>
      </c>
    </row>
    <row r="24" spans="1:2" x14ac:dyDescent="0.2">
      <c r="A24" s="25">
        <v>2011</v>
      </c>
      <c r="B24" s="26">
        <v>5419</v>
      </c>
    </row>
    <row r="25" spans="1:2" x14ac:dyDescent="0.2">
      <c r="A25" s="25">
        <v>2012</v>
      </c>
      <c r="B25" s="26">
        <v>5332</v>
      </c>
    </row>
    <row r="26" spans="1:2" x14ac:dyDescent="0.2">
      <c r="A26" s="25">
        <v>2013</v>
      </c>
      <c r="B26" s="26">
        <v>6369</v>
      </c>
    </row>
    <row r="27" spans="1:2" x14ac:dyDescent="0.2">
      <c r="A27" s="25">
        <v>2014</v>
      </c>
      <c r="B27" s="26">
        <v>5780</v>
      </c>
    </row>
    <row r="28" spans="1:2" x14ac:dyDescent="0.2">
      <c r="A28" s="25">
        <v>2015</v>
      </c>
      <c r="B28" s="26">
        <v>5143</v>
      </c>
    </row>
    <row r="29" spans="1:2" x14ac:dyDescent="0.2">
      <c r="A29" s="25">
        <v>2016</v>
      </c>
      <c r="B29" s="26">
        <v>4629</v>
      </c>
    </row>
  </sheetData>
  <phoneticPr fontId="20" type="noConversion"/>
  <pageMargins left="0.75" right="0.75" top="1" bottom="1" header="0" footer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9"/>
  <sheetViews>
    <sheetView workbookViewId="0">
      <selection activeCell="A5" sqref="A5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128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x14ac:dyDescent="0.2">
      <c r="A5" s="5" t="s">
        <v>20</v>
      </c>
    </row>
    <row r="7" spans="1:6" x14ac:dyDescent="0.2">
      <c r="A7" s="20" t="s">
        <v>4</v>
      </c>
      <c r="B7" s="24" t="s">
        <v>102</v>
      </c>
    </row>
    <row r="8" spans="1:6" x14ac:dyDescent="0.2">
      <c r="A8" s="25">
        <v>1995</v>
      </c>
      <c r="B8" s="26">
        <v>152</v>
      </c>
    </row>
    <row r="9" spans="1:6" x14ac:dyDescent="0.2">
      <c r="A9" s="25">
        <v>1996</v>
      </c>
      <c r="B9" s="26">
        <v>210</v>
      </c>
    </row>
    <row r="10" spans="1:6" x14ac:dyDescent="0.2">
      <c r="A10" s="25">
        <v>1997</v>
      </c>
      <c r="B10" s="26">
        <v>131</v>
      </c>
    </row>
    <row r="11" spans="1:6" x14ac:dyDescent="0.2">
      <c r="A11" s="25">
        <v>1998</v>
      </c>
      <c r="B11" s="26">
        <v>119</v>
      </c>
    </row>
    <row r="12" spans="1:6" x14ac:dyDescent="0.2">
      <c r="A12" s="25">
        <v>1999</v>
      </c>
      <c r="B12" s="26">
        <v>103.79188712522046</v>
      </c>
    </row>
    <row r="13" spans="1:6" x14ac:dyDescent="0.2">
      <c r="A13" s="25">
        <v>2000</v>
      </c>
      <c r="B13" s="26">
        <v>114</v>
      </c>
    </row>
    <row r="14" spans="1:6" x14ac:dyDescent="0.2">
      <c r="A14" s="25">
        <v>2001</v>
      </c>
      <c r="B14" s="26">
        <v>122</v>
      </c>
    </row>
    <row r="15" spans="1:6" x14ac:dyDescent="0.2">
      <c r="A15" s="25">
        <v>2002</v>
      </c>
      <c r="B15" s="26">
        <v>73.474178403755872</v>
      </c>
    </row>
    <row r="16" spans="1:6" x14ac:dyDescent="0.2">
      <c r="A16" s="25">
        <v>2003</v>
      </c>
      <c r="B16" s="26">
        <v>148</v>
      </c>
    </row>
    <row r="17" spans="1:2" x14ac:dyDescent="0.2">
      <c r="A17" s="25">
        <v>2004</v>
      </c>
      <c r="B17" s="26">
        <v>146</v>
      </c>
    </row>
    <row r="18" spans="1:2" x14ac:dyDescent="0.2">
      <c r="A18" s="25">
        <v>2005</v>
      </c>
      <c r="B18" s="26">
        <v>138</v>
      </c>
    </row>
    <row r="19" spans="1:2" x14ac:dyDescent="0.2">
      <c r="A19" s="25">
        <v>2006</v>
      </c>
      <c r="B19" s="26">
        <v>159.99</v>
      </c>
    </row>
    <row r="20" spans="1:2" x14ac:dyDescent="0.2">
      <c r="A20" s="25">
        <v>2007</v>
      </c>
      <c r="B20" s="26">
        <v>257.65571428571428</v>
      </c>
    </row>
    <row r="21" spans="1:2" x14ac:dyDescent="0.2">
      <c r="A21" s="25">
        <v>2008</v>
      </c>
      <c r="B21" s="26">
        <v>324.54153846153844</v>
      </c>
    </row>
    <row r="22" spans="1:2" x14ac:dyDescent="0.2">
      <c r="A22" s="25">
        <v>2009</v>
      </c>
      <c r="B22" s="26">
        <v>220</v>
      </c>
    </row>
    <row r="23" spans="1:2" x14ac:dyDescent="0.2">
      <c r="A23" s="25">
        <v>2010</v>
      </c>
      <c r="B23" s="26">
        <v>217.45541666666668</v>
      </c>
    </row>
    <row r="24" spans="1:2" x14ac:dyDescent="0.2">
      <c r="A24" s="25">
        <v>2011</v>
      </c>
      <c r="B24" s="26">
        <v>281</v>
      </c>
    </row>
    <row r="25" spans="1:2" x14ac:dyDescent="0.2">
      <c r="A25" s="25">
        <v>2012</v>
      </c>
      <c r="B25" s="26">
        <v>263</v>
      </c>
    </row>
    <row r="26" spans="1:2" x14ac:dyDescent="0.2">
      <c r="A26" s="25">
        <v>2013</v>
      </c>
      <c r="B26" s="26">
        <v>311</v>
      </c>
    </row>
    <row r="27" spans="1:2" x14ac:dyDescent="0.2">
      <c r="A27" s="25">
        <v>2014</v>
      </c>
      <c r="B27" s="26">
        <v>249</v>
      </c>
    </row>
    <row r="28" spans="1:2" x14ac:dyDescent="0.2">
      <c r="A28" s="25">
        <v>2015</v>
      </c>
      <c r="B28" s="26">
        <v>188.53</v>
      </c>
    </row>
    <row r="29" spans="1:2" x14ac:dyDescent="0.2">
      <c r="A29" s="25">
        <v>2016</v>
      </c>
      <c r="B29" s="26">
        <v>153.72999999999999</v>
      </c>
    </row>
  </sheetData>
  <phoneticPr fontId="2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30"/>
  <sheetViews>
    <sheetView workbookViewId="0">
      <selection activeCell="A5" sqref="A5"/>
    </sheetView>
  </sheetViews>
  <sheetFormatPr baseColWidth="10" defaultRowHeight="11.25" x14ac:dyDescent="0.2"/>
  <cols>
    <col min="1" max="1" width="11.42578125" style="175"/>
    <col min="2" max="2" width="17.7109375" style="174" customWidth="1"/>
    <col min="3" max="3" width="18.85546875" style="174" customWidth="1"/>
    <col min="4" max="4" width="22.42578125" style="174" customWidth="1"/>
    <col min="5" max="16384" width="11.42578125" style="175"/>
  </cols>
  <sheetData>
    <row r="1" spans="1:4" x14ac:dyDescent="0.2">
      <c r="A1" s="1" t="s">
        <v>268</v>
      </c>
      <c r="B1" s="2"/>
      <c r="C1" s="173"/>
    </row>
    <row r="2" spans="1:4" x14ac:dyDescent="0.2">
      <c r="A2" s="6" t="s">
        <v>269</v>
      </c>
      <c r="C2" s="176"/>
    </row>
    <row r="3" spans="1:4" x14ac:dyDescent="0.2">
      <c r="A3" s="6" t="s">
        <v>2</v>
      </c>
      <c r="C3" s="176"/>
    </row>
    <row r="4" spans="1:4" x14ac:dyDescent="0.2">
      <c r="A4" s="5" t="s">
        <v>303</v>
      </c>
      <c r="C4" s="176"/>
    </row>
    <row r="5" spans="1:4" x14ac:dyDescent="0.2">
      <c r="A5" s="175" t="s">
        <v>270</v>
      </c>
      <c r="C5" s="176"/>
    </row>
    <row r="6" spans="1:4" x14ac:dyDescent="0.2">
      <c r="C6" s="176"/>
    </row>
    <row r="7" spans="1:4" ht="12" customHeight="1" x14ac:dyDescent="0.2">
      <c r="A7" s="177"/>
      <c r="B7" s="178" t="s">
        <v>271</v>
      </c>
      <c r="C7" s="175"/>
      <c r="D7" s="175"/>
    </row>
    <row r="8" spans="1:4" x14ac:dyDescent="0.2">
      <c r="A8" s="179" t="s">
        <v>272</v>
      </c>
      <c r="B8" s="180" t="s">
        <v>273</v>
      </c>
      <c r="C8" s="175"/>
      <c r="D8" s="175"/>
    </row>
    <row r="9" spans="1:4" x14ac:dyDescent="0.2">
      <c r="A9" s="181">
        <v>1995</v>
      </c>
      <c r="B9" s="182">
        <v>76.84375</v>
      </c>
      <c r="C9" s="175"/>
      <c r="D9" s="175"/>
    </row>
    <row r="10" spans="1:4" x14ac:dyDescent="0.2">
      <c r="A10" s="181">
        <v>1996</v>
      </c>
      <c r="B10" s="182">
        <v>58.854166666666664</v>
      </c>
      <c r="C10" s="175"/>
      <c r="D10" s="175"/>
    </row>
    <row r="11" spans="1:4" x14ac:dyDescent="0.2">
      <c r="A11" s="181">
        <v>1997</v>
      </c>
      <c r="B11" s="182">
        <v>65.479166666666671</v>
      </c>
      <c r="C11" s="175"/>
      <c r="D11" s="175"/>
    </row>
    <row r="12" spans="1:4" x14ac:dyDescent="0.2">
      <c r="A12" s="181">
        <v>1998</v>
      </c>
      <c r="B12" s="182">
        <v>64.791666666666671</v>
      </c>
      <c r="C12" s="175"/>
      <c r="D12" s="175"/>
    </row>
    <row r="13" spans="1:4" x14ac:dyDescent="0.2">
      <c r="A13" s="181">
        <v>1999</v>
      </c>
      <c r="B13" s="182">
        <v>54.5</v>
      </c>
      <c r="C13" s="175"/>
      <c r="D13" s="175"/>
    </row>
    <row r="14" spans="1:4" x14ac:dyDescent="0.2">
      <c r="A14" s="181">
        <v>2000</v>
      </c>
      <c r="B14" s="182">
        <v>84.583333333333329</v>
      </c>
      <c r="C14" s="175"/>
      <c r="D14" s="175"/>
    </row>
    <row r="15" spans="1:4" x14ac:dyDescent="0.2">
      <c r="A15" s="181">
        <v>2001</v>
      </c>
      <c r="B15" s="182">
        <v>131.08333333333334</v>
      </c>
      <c r="C15" s="175"/>
      <c r="D15" s="175"/>
    </row>
    <row r="16" spans="1:4" x14ac:dyDescent="0.2">
      <c r="A16" s="181">
        <v>2002</v>
      </c>
      <c r="B16" s="182">
        <v>168.33333333333334</v>
      </c>
      <c r="C16" s="175"/>
      <c r="D16" s="175"/>
    </row>
    <row r="17" spans="1:4" x14ac:dyDescent="0.2">
      <c r="A17" s="181">
        <v>2003</v>
      </c>
      <c r="B17" s="182">
        <v>248.75</v>
      </c>
      <c r="C17" s="175"/>
      <c r="D17" s="175"/>
    </row>
    <row r="18" spans="1:4" x14ac:dyDescent="0.2">
      <c r="A18" s="181">
        <v>2004</v>
      </c>
      <c r="B18" s="182">
        <v>279.33333333333331</v>
      </c>
      <c r="C18" s="175"/>
      <c r="D18" s="175"/>
    </row>
    <row r="19" spans="1:4" x14ac:dyDescent="0.2">
      <c r="A19" s="181">
        <v>2005</v>
      </c>
      <c r="B19" s="182">
        <v>242.70833333333334</v>
      </c>
      <c r="C19" s="175"/>
      <c r="D19" s="175"/>
    </row>
    <row r="20" spans="1:4" x14ac:dyDescent="0.2">
      <c r="A20" s="181">
        <v>2006</v>
      </c>
      <c r="B20" s="182">
        <v>171.66666666666666</v>
      </c>
      <c r="C20" s="175"/>
      <c r="D20" s="175"/>
    </row>
    <row r="21" spans="1:4" x14ac:dyDescent="0.2">
      <c r="A21" s="181">
        <v>2007</v>
      </c>
      <c r="B21" s="182">
        <v>175</v>
      </c>
      <c r="C21" s="175"/>
      <c r="D21" s="175"/>
    </row>
    <row r="22" spans="1:4" x14ac:dyDescent="0.2">
      <c r="A22" s="181">
        <v>2008</v>
      </c>
      <c r="B22" s="182">
        <v>168.54166666666666</v>
      </c>
      <c r="C22" s="175"/>
      <c r="D22" s="175"/>
    </row>
    <row r="23" spans="1:4" x14ac:dyDescent="0.2">
      <c r="A23" s="181">
        <v>2009</v>
      </c>
      <c r="B23" s="182">
        <v>125</v>
      </c>
    </row>
    <row r="24" spans="1:4" x14ac:dyDescent="0.2">
      <c r="A24" s="181">
        <v>2010</v>
      </c>
      <c r="B24" s="182">
        <v>100.5</v>
      </c>
    </row>
    <row r="25" spans="1:4" x14ac:dyDescent="0.2">
      <c r="A25" s="181">
        <v>2011</v>
      </c>
      <c r="B25" s="182">
        <v>162.91999999999999</v>
      </c>
    </row>
    <row r="26" spans="1:4" x14ac:dyDescent="0.2">
      <c r="A26" s="181">
        <v>2012</v>
      </c>
      <c r="B26" s="182" t="s">
        <v>299</v>
      </c>
    </row>
    <row r="27" spans="1:4" x14ac:dyDescent="0.2">
      <c r="A27" s="181">
        <v>2013</v>
      </c>
      <c r="B27" s="182" t="s">
        <v>299</v>
      </c>
    </row>
    <row r="28" spans="1:4" x14ac:dyDescent="0.2">
      <c r="A28" s="181">
        <v>2014</v>
      </c>
      <c r="B28" s="182" t="s">
        <v>299</v>
      </c>
    </row>
    <row r="29" spans="1:4" x14ac:dyDescent="0.2">
      <c r="A29" s="181">
        <v>2015</v>
      </c>
      <c r="B29" s="182" t="s">
        <v>299</v>
      </c>
    </row>
    <row r="30" spans="1:4" x14ac:dyDescent="0.2">
      <c r="A30" s="181">
        <v>2016</v>
      </c>
      <c r="B30" s="182" t="s">
        <v>299</v>
      </c>
    </row>
  </sheetData>
  <phoneticPr fontId="29" type="noConversion"/>
  <pageMargins left="0.75" right="0.75" top="1" bottom="1" header="0" footer="0"/>
  <pageSetup orientation="portrait" horizontalDpi="300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27"/>
  <sheetViews>
    <sheetView workbookViewId="0">
      <selection activeCell="B10" sqref="B10:B24"/>
    </sheetView>
  </sheetViews>
  <sheetFormatPr baseColWidth="10" defaultRowHeight="11.25" x14ac:dyDescent="0.2"/>
  <cols>
    <col min="1" max="16384" width="11.42578125" style="5"/>
  </cols>
  <sheetData>
    <row r="1" spans="1:6" ht="12.75" customHeight="1" x14ac:dyDescent="0.2">
      <c r="A1" s="1" t="s">
        <v>320</v>
      </c>
      <c r="B1" s="2"/>
      <c r="C1" s="3"/>
      <c r="D1" s="3"/>
      <c r="F1" s="4"/>
    </row>
    <row r="2" spans="1:6" ht="12.75" customHeight="1" x14ac:dyDescent="0.2">
      <c r="A2" s="6" t="s">
        <v>19</v>
      </c>
      <c r="B2" s="7"/>
    </row>
    <row r="3" spans="1:6" ht="12.75" customHeight="1" x14ac:dyDescent="0.2">
      <c r="A3" s="6" t="s">
        <v>2</v>
      </c>
      <c r="B3" s="7"/>
    </row>
    <row r="4" spans="1:6" ht="12.75" customHeight="1" x14ac:dyDescent="0.2">
      <c r="A4" s="5" t="s">
        <v>303</v>
      </c>
      <c r="B4" s="7"/>
    </row>
    <row r="5" spans="1:6" ht="12.75" customHeight="1" x14ac:dyDescent="0.2">
      <c r="A5" s="5" t="s">
        <v>10</v>
      </c>
      <c r="B5" s="7"/>
    </row>
    <row r="6" spans="1:6" x14ac:dyDescent="0.2">
      <c r="A6" s="5" t="s">
        <v>12</v>
      </c>
      <c r="B6" s="7"/>
    </row>
    <row r="7" spans="1:6" ht="12.75" customHeight="1" x14ac:dyDescent="0.2">
      <c r="A7" s="5" t="s">
        <v>23</v>
      </c>
      <c r="B7" s="7"/>
    </row>
    <row r="9" spans="1:6" x14ac:dyDescent="0.2">
      <c r="A9" s="20" t="s">
        <v>4</v>
      </c>
      <c r="B9" s="24" t="s">
        <v>102</v>
      </c>
    </row>
    <row r="10" spans="1:6" x14ac:dyDescent="0.2">
      <c r="A10" s="25">
        <v>2002</v>
      </c>
      <c r="B10" s="26">
        <v>7380.7964086843886</v>
      </c>
    </row>
    <row r="11" spans="1:6" x14ac:dyDescent="0.2">
      <c r="A11" s="25">
        <v>2003</v>
      </c>
      <c r="B11" s="26">
        <v>13029.107818882239</v>
      </c>
    </row>
    <row r="12" spans="1:6" x14ac:dyDescent="0.2">
      <c r="A12" s="25">
        <v>2004</v>
      </c>
      <c r="B12" s="26">
        <v>11505.333166869184</v>
      </c>
    </row>
    <row r="13" spans="1:6" x14ac:dyDescent="0.2">
      <c r="A13" s="25">
        <v>2005</v>
      </c>
      <c r="B13" s="26">
        <v>10997.894715217821</v>
      </c>
    </row>
    <row r="14" spans="1:6" x14ac:dyDescent="0.2">
      <c r="A14" s="25">
        <v>2006</v>
      </c>
      <c r="B14" s="26">
        <v>12377.786145965936</v>
      </c>
    </row>
    <row r="15" spans="1:6" x14ac:dyDescent="0.2">
      <c r="A15" s="25">
        <v>2007</v>
      </c>
      <c r="B15" s="26">
        <v>15558.819979759566</v>
      </c>
    </row>
    <row r="16" spans="1:6" x14ac:dyDescent="0.2">
      <c r="A16" s="25">
        <v>2008</v>
      </c>
      <c r="B16" s="26">
        <v>14240.750854384367</v>
      </c>
    </row>
    <row r="17" spans="1:5" x14ac:dyDescent="0.2">
      <c r="A17" s="25">
        <v>2009</v>
      </c>
      <c r="B17" s="26">
        <v>8943.7828796743652</v>
      </c>
    </row>
    <row r="18" spans="1:5" x14ac:dyDescent="0.2">
      <c r="A18" s="25">
        <v>2010</v>
      </c>
      <c r="B18" s="26">
        <v>6615.2303827111946</v>
      </c>
      <c r="E18" s="34"/>
    </row>
    <row r="19" spans="1:5" x14ac:dyDescent="0.2">
      <c r="A19" s="25">
        <v>2011</v>
      </c>
      <c r="B19" s="26">
        <v>6766.5565179004452</v>
      </c>
      <c r="E19" s="34"/>
    </row>
    <row r="20" spans="1:5" x14ac:dyDescent="0.2">
      <c r="A20" s="25">
        <v>2012</v>
      </c>
      <c r="B20" s="26">
        <v>6455.4297288987764</v>
      </c>
      <c r="E20" s="34"/>
    </row>
    <row r="21" spans="1:5" x14ac:dyDescent="0.2">
      <c r="A21" s="25">
        <v>2013</v>
      </c>
      <c r="B21" s="26">
        <v>7384.604154518529</v>
      </c>
      <c r="E21" s="34"/>
    </row>
    <row r="22" spans="1:5" x14ac:dyDescent="0.2">
      <c r="A22" s="25">
        <v>2014</v>
      </c>
      <c r="B22" s="26">
        <v>6144.5830620444331</v>
      </c>
      <c r="E22" s="34"/>
    </row>
    <row r="23" spans="1:5" x14ac:dyDescent="0.2">
      <c r="A23" s="25">
        <v>2015</v>
      </c>
      <c r="B23" s="26">
        <v>5140.9265193370165</v>
      </c>
      <c r="E23" s="34"/>
    </row>
    <row r="24" spans="1:5" x14ac:dyDescent="0.2">
      <c r="A24" s="25">
        <v>2016</v>
      </c>
      <c r="B24" s="26">
        <v>4629</v>
      </c>
      <c r="E24" s="34"/>
    </row>
    <row r="25" spans="1:5" x14ac:dyDescent="0.2">
      <c r="E25" s="34"/>
    </row>
    <row r="26" spans="1:5" x14ac:dyDescent="0.2">
      <c r="E26" s="34"/>
    </row>
    <row r="27" spans="1:5" x14ac:dyDescent="0.2">
      <c r="E27" s="34"/>
    </row>
  </sheetData>
  <phoneticPr fontId="20" type="noConversion"/>
  <pageMargins left="0.75" right="0.75" top="1" bottom="1" header="0" footer="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G29"/>
  <sheetViews>
    <sheetView workbookViewId="0">
      <pane ySplit="7" topLeftCell="A11" activePane="bottomLeft" state="frozen"/>
      <selection activeCell="A4" sqref="A4"/>
      <selection pane="bottomLeft" activeCell="A5" sqref="A5"/>
    </sheetView>
  </sheetViews>
  <sheetFormatPr baseColWidth="10" defaultRowHeight="11.25" x14ac:dyDescent="0.2"/>
  <cols>
    <col min="1" max="1" width="12.140625" style="5" customWidth="1"/>
    <col min="2" max="2" width="13.140625" style="7" customWidth="1"/>
    <col min="3" max="3" width="9.140625" style="5" customWidth="1"/>
    <col min="4" max="4" width="14.28515625" style="5" customWidth="1"/>
    <col min="5" max="5" width="9.5703125" style="5" customWidth="1"/>
    <col min="6" max="6" width="11.42578125" style="5"/>
    <col min="7" max="7" width="12.5703125" style="5" customWidth="1"/>
    <col min="8" max="16384" width="11.42578125" style="5"/>
  </cols>
  <sheetData>
    <row r="1" spans="1:7" ht="12.75" customHeight="1" x14ac:dyDescent="0.2">
      <c r="A1" s="1" t="s">
        <v>129</v>
      </c>
      <c r="B1" s="2"/>
      <c r="C1" s="36"/>
      <c r="D1" s="3"/>
      <c r="E1" s="3"/>
      <c r="F1" s="3"/>
      <c r="G1" s="3"/>
    </row>
    <row r="2" spans="1:7" ht="12.75" customHeight="1" x14ac:dyDescent="0.2">
      <c r="A2" s="6" t="s">
        <v>1</v>
      </c>
    </row>
    <row r="3" spans="1:7" ht="12.75" customHeight="1" x14ac:dyDescent="0.2">
      <c r="A3" s="6" t="s">
        <v>2</v>
      </c>
    </row>
    <row r="4" spans="1:7" ht="12.75" customHeight="1" x14ac:dyDescent="0.2">
      <c r="A4" s="5" t="s">
        <v>303</v>
      </c>
    </row>
    <row r="5" spans="1:7" ht="12.75" customHeight="1" thickBot="1" x14ac:dyDescent="0.25">
      <c r="A5" s="6"/>
    </row>
    <row r="6" spans="1:7" ht="12" thickBot="1" x14ac:dyDescent="0.25">
      <c r="A6" s="40"/>
      <c r="B6" s="41" t="s">
        <v>130</v>
      </c>
      <c r="C6" s="205" t="s">
        <v>131</v>
      </c>
      <c r="D6" s="206"/>
      <c r="E6" s="40" t="s">
        <v>132</v>
      </c>
      <c r="F6" s="42" t="s">
        <v>133</v>
      </c>
      <c r="G6" s="40" t="s">
        <v>134</v>
      </c>
    </row>
    <row r="7" spans="1:7" ht="33.75" x14ac:dyDescent="0.2">
      <c r="A7" s="20" t="s">
        <v>4</v>
      </c>
      <c r="B7" s="9" t="s">
        <v>135</v>
      </c>
      <c r="C7" s="9" t="s">
        <v>136</v>
      </c>
      <c r="D7" s="43" t="s">
        <v>137</v>
      </c>
      <c r="E7" s="44" t="s">
        <v>138</v>
      </c>
      <c r="F7" s="9" t="s">
        <v>139</v>
      </c>
      <c r="G7" s="9" t="s">
        <v>140</v>
      </c>
    </row>
    <row r="8" spans="1:7" x14ac:dyDescent="0.2">
      <c r="A8" s="22">
        <v>1995</v>
      </c>
      <c r="B8" s="17">
        <v>2.4700000000000002</v>
      </c>
      <c r="C8" s="15">
        <v>2061</v>
      </c>
      <c r="D8" s="45">
        <v>780</v>
      </c>
      <c r="E8" s="17">
        <v>26.75</v>
      </c>
      <c r="F8" s="17">
        <v>46.81</v>
      </c>
      <c r="G8" s="17">
        <v>9.98</v>
      </c>
    </row>
    <row r="9" spans="1:7" x14ac:dyDescent="0.2">
      <c r="A9" s="22">
        <v>1996</v>
      </c>
      <c r="B9" s="17">
        <v>3.52</v>
      </c>
      <c r="C9" s="15">
        <v>2745</v>
      </c>
      <c r="D9" s="45">
        <v>1158</v>
      </c>
      <c r="E9" s="17">
        <v>33.64</v>
      </c>
      <c r="F9" s="17">
        <v>57.74</v>
      </c>
      <c r="G9" s="17">
        <v>12.98</v>
      </c>
    </row>
    <row r="10" spans="1:7" x14ac:dyDescent="0.2">
      <c r="A10" s="22">
        <v>1997</v>
      </c>
      <c r="B10" s="17">
        <v>4.37</v>
      </c>
      <c r="C10" s="15">
        <v>3170</v>
      </c>
      <c r="D10" s="45">
        <v>1424</v>
      </c>
      <c r="E10" s="17">
        <v>37.729999999999997</v>
      </c>
      <c r="F10" s="17">
        <v>57.8</v>
      </c>
      <c r="G10" s="17">
        <v>14.01</v>
      </c>
    </row>
    <row r="11" spans="1:7" x14ac:dyDescent="0.2">
      <c r="A11" s="22">
        <v>1998</v>
      </c>
      <c r="B11" s="17">
        <v>4.55</v>
      </c>
      <c r="C11" s="46">
        <v>3351</v>
      </c>
      <c r="D11" s="45">
        <v>1581</v>
      </c>
      <c r="E11" s="17">
        <v>38.130000000000003</v>
      </c>
      <c r="F11" s="17">
        <v>53.94</v>
      </c>
      <c r="G11" s="17">
        <v>14.14</v>
      </c>
    </row>
    <row r="12" spans="1:7" x14ac:dyDescent="0.2">
      <c r="A12" s="22">
        <v>1999</v>
      </c>
      <c r="B12" s="17">
        <v>4.63</v>
      </c>
      <c r="C12" s="46">
        <v>3493</v>
      </c>
      <c r="D12" s="45">
        <v>1678</v>
      </c>
      <c r="E12" s="17">
        <v>37.99</v>
      </c>
      <c r="F12" s="17">
        <v>48.76</v>
      </c>
      <c r="G12" s="17">
        <v>13.15</v>
      </c>
    </row>
    <row r="13" spans="1:7" x14ac:dyDescent="0.2">
      <c r="A13" s="22">
        <v>2000</v>
      </c>
      <c r="B13" s="17">
        <v>6.06</v>
      </c>
      <c r="C13" s="46">
        <v>3269</v>
      </c>
      <c r="D13" s="45">
        <v>1669</v>
      </c>
      <c r="E13" s="17">
        <v>40.26</v>
      </c>
      <c r="F13" s="17">
        <v>41.09</v>
      </c>
      <c r="G13" s="17">
        <v>14.51</v>
      </c>
    </row>
    <row r="14" spans="1:7" x14ac:dyDescent="0.2">
      <c r="A14" s="22">
        <v>2001</v>
      </c>
      <c r="B14" s="17">
        <v>6.51</v>
      </c>
      <c r="C14" s="46">
        <v>3633</v>
      </c>
      <c r="D14" s="45">
        <v>1806</v>
      </c>
      <c r="E14" s="17">
        <v>42.33</v>
      </c>
      <c r="F14" s="17">
        <v>37.93</v>
      </c>
      <c r="G14" s="17">
        <v>20.32</v>
      </c>
    </row>
    <row r="15" spans="1:7" x14ac:dyDescent="0.2">
      <c r="A15" s="22">
        <v>2002</v>
      </c>
      <c r="B15" s="17">
        <v>8.2899999999999991</v>
      </c>
      <c r="C15" s="46">
        <v>5788</v>
      </c>
      <c r="D15" s="45">
        <v>2491</v>
      </c>
      <c r="E15" s="17">
        <v>63.71</v>
      </c>
      <c r="F15" s="17">
        <v>55.1</v>
      </c>
      <c r="G15" s="17">
        <v>21.65</v>
      </c>
    </row>
    <row r="16" spans="1:7" x14ac:dyDescent="0.2">
      <c r="A16" s="22">
        <v>2003</v>
      </c>
      <c r="B16" s="17">
        <v>13.8</v>
      </c>
      <c r="C16" s="46">
        <v>8346.2885624999999</v>
      </c>
      <c r="D16" s="45">
        <v>3749.4240972222219</v>
      </c>
      <c r="E16" s="17">
        <v>81.805616666666651</v>
      </c>
      <c r="F16" s="17">
        <v>69.464252083333335</v>
      </c>
      <c r="G16" s="17">
        <v>22.84915500000001</v>
      </c>
    </row>
    <row r="17" spans="1:7" x14ac:dyDescent="0.2">
      <c r="A17" s="22">
        <v>2004</v>
      </c>
      <c r="B17" s="17">
        <v>17.8</v>
      </c>
      <c r="C17" s="46">
        <v>10205</v>
      </c>
      <c r="D17" s="45">
        <v>4757</v>
      </c>
      <c r="E17" s="17">
        <v>86.7</v>
      </c>
      <c r="F17" s="17">
        <v>74.3</v>
      </c>
      <c r="G17" s="17">
        <v>33.299999999999997</v>
      </c>
    </row>
    <row r="18" spans="1:7" x14ac:dyDescent="0.2">
      <c r="A18" s="22">
        <v>2005</v>
      </c>
      <c r="B18" s="17">
        <v>19.3</v>
      </c>
      <c r="C18" s="46">
        <v>9473</v>
      </c>
      <c r="D18" s="45">
        <v>4529</v>
      </c>
      <c r="E18" s="17">
        <v>75.900000000000006</v>
      </c>
      <c r="F18" s="17">
        <v>66.099999999999994</v>
      </c>
      <c r="G18" s="17">
        <v>32.6</v>
      </c>
    </row>
    <row r="19" spans="1:7" x14ac:dyDescent="0.2">
      <c r="A19" s="22">
        <v>2006</v>
      </c>
      <c r="B19" s="17">
        <v>22.16</v>
      </c>
      <c r="C19" s="46">
        <v>10004.430498333335</v>
      </c>
      <c r="D19" s="45">
        <v>4573.9491666666672</v>
      </c>
      <c r="E19" s="17">
        <v>76.071996666666678</v>
      </c>
      <c r="F19" s="17">
        <v>55.850326666666668</v>
      </c>
      <c r="G19" s="17">
        <v>33.221315000000004</v>
      </c>
    </row>
    <row r="20" spans="1:7" x14ac:dyDescent="0.2">
      <c r="A20" s="22">
        <v>2007</v>
      </c>
      <c r="B20" s="17">
        <v>24.866666666666664</v>
      </c>
      <c r="C20" s="46">
        <v>14797.331068333337</v>
      </c>
      <c r="D20" s="45">
        <v>6538.4444936363643</v>
      </c>
      <c r="E20" s="17">
        <v>72.760100000000008</v>
      </c>
      <c r="F20" s="17">
        <v>64.193185000000014</v>
      </c>
      <c r="G20" s="17">
        <v>46.942000000000007</v>
      </c>
    </row>
    <row r="21" spans="1:7" x14ac:dyDescent="0.2">
      <c r="A21" s="22">
        <v>2008</v>
      </c>
      <c r="B21" s="17">
        <v>30.508333333333336</v>
      </c>
      <c r="C21" s="46">
        <v>30435.841937500005</v>
      </c>
      <c r="D21" s="45">
        <v>11869.3367925</v>
      </c>
      <c r="E21" s="17">
        <v>95.841675000000009</v>
      </c>
      <c r="F21" s="17">
        <v>156.942925</v>
      </c>
      <c r="G21" s="17">
        <v>55.25298750000001</v>
      </c>
    </row>
    <row r="22" spans="1:7" x14ac:dyDescent="0.2">
      <c r="A22" s="22">
        <v>2009</v>
      </c>
      <c r="B22" s="17">
        <v>26.4</v>
      </c>
      <c r="C22" s="46">
        <v>12786</v>
      </c>
      <c r="D22" s="45">
        <v>6360</v>
      </c>
      <c r="E22" s="17">
        <v>113.3</v>
      </c>
      <c r="F22" s="17">
        <v>83.7</v>
      </c>
      <c r="G22" s="17">
        <v>64.3</v>
      </c>
    </row>
    <row r="23" spans="1:7" x14ac:dyDescent="0.2">
      <c r="A23" s="22">
        <v>2010</v>
      </c>
      <c r="B23" s="17">
        <v>27.8</v>
      </c>
      <c r="C23" s="46">
        <v>14139.877519930555</v>
      </c>
      <c r="D23" s="45">
        <v>5460.6770624999999</v>
      </c>
      <c r="E23" s="17">
        <v>120.3455</v>
      </c>
      <c r="F23" s="17">
        <v>51.748564999999999</v>
      </c>
      <c r="G23" s="17">
        <v>52.851732083333332</v>
      </c>
    </row>
    <row r="24" spans="1:7" x14ac:dyDescent="0.2">
      <c r="A24" s="22">
        <v>2011</v>
      </c>
      <c r="B24" s="17">
        <v>32.200000000000003</v>
      </c>
      <c r="C24" s="46">
        <v>16759</v>
      </c>
      <c r="D24" s="45">
        <v>7212</v>
      </c>
      <c r="E24" s="17">
        <v>125.5</v>
      </c>
      <c r="F24" s="17">
        <v>48.6</v>
      </c>
      <c r="G24" s="17">
        <v>49.8</v>
      </c>
    </row>
    <row r="25" spans="1:7" x14ac:dyDescent="0.2">
      <c r="A25" s="22">
        <v>2012</v>
      </c>
      <c r="B25" s="17">
        <v>35.6</v>
      </c>
      <c r="C25" s="46">
        <v>15699</v>
      </c>
      <c r="D25" s="45">
        <v>7725</v>
      </c>
      <c r="E25" s="17">
        <v>132</v>
      </c>
      <c r="F25" s="17">
        <v>55.8</v>
      </c>
      <c r="G25" s="17">
        <v>52.4</v>
      </c>
    </row>
    <row r="26" spans="1:7" x14ac:dyDescent="0.2">
      <c r="A26" s="22">
        <v>2013</v>
      </c>
      <c r="B26" s="17">
        <v>36.4</v>
      </c>
      <c r="C26" s="46">
        <v>14005</v>
      </c>
      <c r="D26" s="45">
        <v>7001</v>
      </c>
      <c r="E26" s="17">
        <v>143</v>
      </c>
      <c r="F26" s="17">
        <v>72</v>
      </c>
      <c r="G26" s="17">
        <v>61.4</v>
      </c>
    </row>
    <row r="27" spans="1:7" x14ac:dyDescent="0.2">
      <c r="A27" s="22">
        <v>2014</v>
      </c>
      <c r="B27" s="17">
        <v>39.9</v>
      </c>
      <c r="C27" s="46">
        <v>15565</v>
      </c>
      <c r="D27" s="45">
        <v>7813</v>
      </c>
      <c r="E27" s="17">
        <v>162.4</v>
      </c>
      <c r="F27" s="17">
        <v>81.2</v>
      </c>
      <c r="G27" s="17">
        <v>69.599999999999994</v>
      </c>
    </row>
    <row r="28" spans="1:7" x14ac:dyDescent="0.2">
      <c r="A28" s="22">
        <v>2015</v>
      </c>
      <c r="B28" s="17">
        <v>38.4</v>
      </c>
      <c r="C28" s="46">
        <v>18234</v>
      </c>
      <c r="D28" s="45">
        <v>9089</v>
      </c>
      <c r="E28" s="17">
        <v>177.3</v>
      </c>
      <c r="F28" s="17">
        <v>70.900000000000006</v>
      </c>
      <c r="G28" s="17">
        <v>79.900000000000006</v>
      </c>
    </row>
    <row r="29" spans="1:7" x14ac:dyDescent="0.2">
      <c r="A29" s="22">
        <v>2016</v>
      </c>
      <c r="B29" s="17">
        <v>38.700000000000003</v>
      </c>
      <c r="C29" s="46">
        <v>16716</v>
      </c>
      <c r="D29" s="45">
        <v>9047</v>
      </c>
      <c r="E29" s="17">
        <v>180.7</v>
      </c>
      <c r="F29" s="17">
        <v>60.2</v>
      </c>
      <c r="G29" s="17">
        <v>85.8</v>
      </c>
    </row>
  </sheetData>
  <mergeCells count="1">
    <mergeCell ref="C6:D6"/>
  </mergeCells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G29"/>
  <sheetViews>
    <sheetView workbookViewId="0">
      <pane ySplit="7" topLeftCell="A11" activePane="bottomLeft" state="frozen"/>
      <selection activeCell="A4" sqref="A4"/>
      <selection pane="bottomLeft" activeCell="A24" sqref="A24:G27"/>
    </sheetView>
  </sheetViews>
  <sheetFormatPr baseColWidth="10" defaultRowHeight="11.25" x14ac:dyDescent="0.2"/>
  <cols>
    <col min="1" max="1" width="12.140625" style="5" customWidth="1"/>
    <col min="2" max="2" width="14.140625" style="7" customWidth="1"/>
    <col min="3" max="3" width="10.7109375" style="5" customWidth="1"/>
    <col min="4" max="4" width="12.7109375" style="5" customWidth="1"/>
    <col min="5" max="5" width="10.140625" style="5" customWidth="1"/>
    <col min="6" max="6" width="11.42578125" style="5"/>
    <col min="7" max="7" width="12.28515625" style="5" customWidth="1"/>
    <col min="8" max="16384" width="11.42578125" style="5"/>
  </cols>
  <sheetData>
    <row r="1" spans="1:7" ht="12.75" customHeight="1" x14ac:dyDescent="0.2">
      <c r="A1" s="1" t="s">
        <v>141</v>
      </c>
      <c r="B1" s="2"/>
      <c r="C1" s="36"/>
      <c r="D1" s="3"/>
      <c r="E1" s="3"/>
      <c r="F1" s="3"/>
      <c r="G1" s="3"/>
    </row>
    <row r="2" spans="1:7" ht="12.75" customHeight="1" x14ac:dyDescent="0.2">
      <c r="A2" s="6" t="s">
        <v>1</v>
      </c>
    </row>
    <row r="3" spans="1:7" ht="12.75" customHeight="1" x14ac:dyDescent="0.2">
      <c r="A3" s="6" t="s">
        <v>2</v>
      </c>
    </row>
    <row r="4" spans="1:7" ht="12.75" customHeight="1" x14ac:dyDescent="0.2">
      <c r="A4" s="5" t="s">
        <v>303</v>
      </c>
    </row>
    <row r="5" spans="1:7" ht="12.75" customHeight="1" thickBot="1" x14ac:dyDescent="0.25">
      <c r="B5" s="47"/>
      <c r="C5" s="48"/>
      <c r="D5" s="48"/>
      <c r="E5" s="48"/>
      <c r="F5" s="48"/>
      <c r="G5" s="48"/>
    </row>
    <row r="6" spans="1:7" ht="12" thickBot="1" x14ac:dyDescent="0.25">
      <c r="A6" s="40"/>
      <c r="B6" s="41" t="s">
        <v>130</v>
      </c>
      <c r="C6" s="205" t="s">
        <v>131</v>
      </c>
      <c r="D6" s="206"/>
      <c r="E6" s="40" t="s">
        <v>132</v>
      </c>
      <c r="F6" s="42" t="s">
        <v>133</v>
      </c>
      <c r="G6" s="40" t="s">
        <v>134</v>
      </c>
    </row>
    <row r="7" spans="1:7" ht="33.75" x14ac:dyDescent="0.2">
      <c r="A7" s="20" t="s">
        <v>4</v>
      </c>
      <c r="B7" s="9" t="s">
        <v>135</v>
      </c>
      <c r="C7" s="9" t="s">
        <v>142</v>
      </c>
      <c r="D7" s="43" t="s">
        <v>137</v>
      </c>
      <c r="E7" s="44" t="s">
        <v>138</v>
      </c>
      <c r="F7" s="9" t="s">
        <v>139</v>
      </c>
      <c r="G7" s="44" t="s">
        <v>140</v>
      </c>
    </row>
    <row r="8" spans="1:7" x14ac:dyDescent="0.2">
      <c r="A8" s="22">
        <v>1995</v>
      </c>
      <c r="B8" s="17">
        <v>0.39</v>
      </c>
      <c r="C8" s="18">
        <v>325</v>
      </c>
      <c r="D8" s="17">
        <v>123</v>
      </c>
      <c r="E8" s="17">
        <v>4.21</v>
      </c>
      <c r="F8" s="17">
        <v>7.39</v>
      </c>
      <c r="G8" s="17">
        <v>1.57</v>
      </c>
    </row>
    <row r="9" spans="1:7" x14ac:dyDescent="0.2">
      <c r="A9" s="22">
        <v>1996</v>
      </c>
      <c r="B9" s="17">
        <v>0.44</v>
      </c>
      <c r="C9" s="18">
        <v>344</v>
      </c>
      <c r="D9" s="17">
        <v>145</v>
      </c>
      <c r="E9" s="17">
        <v>4.22</v>
      </c>
      <c r="F9" s="17">
        <v>7.23</v>
      </c>
      <c r="G9" s="17">
        <v>1.63</v>
      </c>
    </row>
    <row r="10" spans="1:7" x14ac:dyDescent="0.2">
      <c r="A10" s="22">
        <v>1997</v>
      </c>
      <c r="B10" s="17">
        <v>0.46</v>
      </c>
      <c r="C10" s="18">
        <v>336</v>
      </c>
      <c r="D10" s="17">
        <v>151</v>
      </c>
      <c r="E10" s="17">
        <v>3.99</v>
      </c>
      <c r="F10" s="17">
        <v>6.12</v>
      </c>
      <c r="G10" s="17">
        <v>1.48</v>
      </c>
    </row>
    <row r="11" spans="1:7" x14ac:dyDescent="0.2">
      <c r="A11" s="22">
        <v>1998</v>
      </c>
      <c r="B11" s="17">
        <v>0.43</v>
      </c>
      <c r="C11" s="18">
        <v>320</v>
      </c>
      <c r="D11" s="17">
        <v>151</v>
      </c>
      <c r="E11" s="17">
        <v>3.5</v>
      </c>
      <c r="F11" s="17">
        <v>5.15</v>
      </c>
      <c r="G11" s="17">
        <v>1.35</v>
      </c>
    </row>
    <row r="12" spans="1:7" x14ac:dyDescent="0.2">
      <c r="A12" s="22">
        <v>1999</v>
      </c>
      <c r="B12" s="17">
        <v>0.40828924162257496</v>
      </c>
      <c r="C12" s="18">
        <v>308.02469135802471</v>
      </c>
      <c r="D12" s="17">
        <v>147.97178130511463</v>
      </c>
      <c r="E12" s="17">
        <v>3.350088183421517</v>
      </c>
      <c r="F12" s="17">
        <v>4.2998236331569668</v>
      </c>
      <c r="G12" s="17">
        <v>1.1596119929453264</v>
      </c>
    </row>
    <row r="13" spans="1:7" x14ac:dyDescent="0.2">
      <c r="A13" s="22">
        <v>2000</v>
      </c>
      <c r="B13" s="17">
        <v>0.5</v>
      </c>
      <c r="C13" s="18">
        <v>270</v>
      </c>
      <c r="D13" s="17">
        <v>138</v>
      </c>
      <c r="E13" s="17">
        <v>3.33</v>
      </c>
      <c r="F13" s="17">
        <v>3.4</v>
      </c>
      <c r="G13" s="17">
        <v>1.2</v>
      </c>
    </row>
    <row r="14" spans="1:7" x14ac:dyDescent="0.2">
      <c r="A14" s="22">
        <v>2001</v>
      </c>
      <c r="B14" s="17">
        <v>0.49</v>
      </c>
      <c r="C14" s="18">
        <v>273</v>
      </c>
      <c r="D14" s="17">
        <v>136</v>
      </c>
      <c r="E14" s="17">
        <v>3.18</v>
      </c>
      <c r="F14" s="17">
        <v>2.85</v>
      </c>
      <c r="G14" s="17">
        <v>1.53</v>
      </c>
    </row>
    <row r="15" spans="1:7" x14ac:dyDescent="0.2">
      <c r="A15" s="22">
        <v>2002</v>
      </c>
      <c r="B15" s="17">
        <v>0.38967136150234744</v>
      </c>
      <c r="C15" s="18">
        <v>271.73708920187795</v>
      </c>
      <c r="D15" s="17">
        <v>116.94835680751173</v>
      </c>
      <c r="E15" s="17">
        <v>2.9906103286384975</v>
      </c>
      <c r="F15" s="17">
        <v>2.5868544600938965</v>
      </c>
      <c r="G15" s="17">
        <v>1.0187793427230045</v>
      </c>
    </row>
    <row r="16" spans="1:7" x14ac:dyDescent="0.2">
      <c r="A16" s="22">
        <v>2003</v>
      </c>
      <c r="B16" s="17">
        <v>0.49</v>
      </c>
      <c r="C16" s="18">
        <v>296</v>
      </c>
      <c r="D16" s="17">
        <v>133</v>
      </c>
      <c r="E16" s="17">
        <v>2.9</v>
      </c>
      <c r="F16" s="17">
        <v>2.46</v>
      </c>
      <c r="G16" s="17">
        <v>0.81</v>
      </c>
    </row>
    <row r="17" spans="1:7" x14ac:dyDescent="0.2">
      <c r="A17" s="22">
        <v>2004</v>
      </c>
      <c r="B17" s="17">
        <v>0.62</v>
      </c>
      <c r="C17" s="18">
        <v>356</v>
      </c>
      <c r="D17" s="17">
        <v>166</v>
      </c>
      <c r="E17" s="17">
        <v>3</v>
      </c>
      <c r="F17" s="17">
        <v>2.6</v>
      </c>
      <c r="G17" s="17">
        <v>1.1599999999999999</v>
      </c>
    </row>
    <row r="18" spans="1:7" x14ac:dyDescent="0.2">
      <c r="A18" s="22">
        <v>2005</v>
      </c>
      <c r="B18" s="17">
        <v>0.79</v>
      </c>
      <c r="C18" s="18">
        <v>387</v>
      </c>
      <c r="D18" s="17">
        <v>185</v>
      </c>
      <c r="E18" s="17">
        <v>3.1</v>
      </c>
      <c r="F18" s="17">
        <v>2.7</v>
      </c>
      <c r="G18" s="17">
        <v>1.33</v>
      </c>
    </row>
    <row r="19" spans="1:7" x14ac:dyDescent="0.2">
      <c r="A19" s="22">
        <v>2006</v>
      </c>
      <c r="B19" s="17">
        <v>0.92051744489945675</v>
      </c>
      <c r="C19" s="18">
        <v>415.58</v>
      </c>
      <c r="D19" s="17">
        <v>190</v>
      </c>
      <c r="E19" s="17">
        <v>3.16</v>
      </c>
      <c r="F19" s="17">
        <v>2.3199999999999998</v>
      </c>
      <c r="G19" s="17">
        <v>1.38</v>
      </c>
    </row>
    <row r="20" spans="1:7" x14ac:dyDescent="0.2">
      <c r="A20" s="22">
        <v>2007</v>
      </c>
      <c r="B20" s="17">
        <v>1.0594634513513126</v>
      </c>
      <c r="C20" s="18">
        <v>630.45166666666671</v>
      </c>
      <c r="D20" s="17">
        <v>278.57545454545453</v>
      </c>
      <c r="E20" s="17">
        <v>3.1</v>
      </c>
      <c r="F20" s="17">
        <v>2.7349999999999999</v>
      </c>
      <c r="G20" s="17">
        <v>2</v>
      </c>
    </row>
    <row r="21" spans="1:7" x14ac:dyDescent="0.2">
      <c r="A21" s="22">
        <v>2008</v>
      </c>
      <c r="B21" s="17">
        <v>1.4563145416646777</v>
      </c>
      <c r="C21" s="18">
        <v>1452.8541666666667</v>
      </c>
      <c r="D21" s="17">
        <v>566.58249999999998</v>
      </c>
      <c r="E21" s="17">
        <v>4.5750000000000002</v>
      </c>
      <c r="F21" s="17">
        <v>7.4916666666666663</v>
      </c>
      <c r="G21" s="17">
        <v>2.6375000000000002</v>
      </c>
    </row>
    <row r="22" spans="1:7" x14ac:dyDescent="0.2">
      <c r="A22" s="22">
        <v>2009</v>
      </c>
      <c r="B22" s="17">
        <v>1.17</v>
      </c>
      <c r="C22" s="18">
        <v>567</v>
      </c>
      <c r="D22" s="17">
        <v>282</v>
      </c>
      <c r="E22" s="17">
        <v>5</v>
      </c>
      <c r="F22" s="17">
        <v>3.7</v>
      </c>
      <c r="G22" s="17">
        <v>2.9</v>
      </c>
    </row>
    <row r="23" spans="1:7" x14ac:dyDescent="0.2">
      <c r="A23" s="22">
        <v>2010</v>
      </c>
      <c r="B23" s="17">
        <v>1.3860094477982143</v>
      </c>
      <c r="C23" s="18">
        <v>704.96416666666664</v>
      </c>
      <c r="D23" s="17">
        <v>272.25</v>
      </c>
      <c r="E23" s="17">
        <v>6</v>
      </c>
      <c r="F23" s="17">
        <v>2.58</v>
      </c>
      <c r="G23" s="17">
        <v>2.6349999999999998</v>
      </c>
    </row>
    <row r="24" spans="1:7" x14ac:dyDescent="0.2">
      <c r="A24" s="22">
        <v>2011</v>
      </c>
      <c r="B24" s="17">
        <v>1.67</v>
      </c>
      <c r="C24" s="18">
        <v>868</v>
      </c>
      <c r="D24" s="17">
        <v>374</v>
      </c>
      <c r="E24" s="17">
        <v>6.5</v>
      </c>
      <c r="F24" s="17">
        <v>2.5</v>
      </c>
      <c r="G24" s="17">
        <v>2.6</v>
      </c>
    </row>
    <row r="25" spans="1:7" x14ac:dyDescent="0.2">
      <c r="A25" s="22">
        <v>2012</v>
      </c>
      <c r="B25" s="17">
        <v>1.75</v>
      </c>
      <c r="C25" s="18">
        <v>773</v>
      </c>
      <c r="D25" s="17">
        <v>380</v>
      </c>
      <c r="E25" s="17">
        <v>6.5</v>
      </c>
      <c r="F25" s="17">
        <v>2.75</v>
      </c>
      <c r="G25" s="17">
        <v>2.58</v>
      </c>
    </row>
    <row r="26" spans="1:7" x14ac:dyDescent="0.2">
      <c r="A26" s="22">
        <v>2013</v>
      </c>
      <c r="B26" s="17">
        <v>1.78</v>
      </c>
      <c r="C26" s="18">
        <v>684</v>
      </c>
      <c r="D26" s="17">
        <v>342</v>
      </c>
      <c r="E26" s="17">
        <v>7</v>
      </c>
      <c r="F26" s="17">
        <v>3.5</v>
      </c>
      <c r="G26" s="17">
        <v>5.9</v>
      </c>
    </row>
    <row r="27" spans="1:7" x14ac:dyDescent="0.2">
      <c r="A27" s="22">
        <v>2014</v>
      </c>
      <c r="B27" s="17">
        <v>1.72</v>
      </c>
      <c r="C27" s="18">
        <v>671</v>
      </c>
      <c r="D27" s="17">
        <v>337</v>
      </c>
      <c r="E27" s="17">
        <v>7</v>
      </c>
      <c r="F27" s="17">
        <v>3.5</v>
      </c>
      <c r="G27" s="17">
        <v>3</v>
      </c>
    </row>
    <row r="28" spans="1:7" x14ac:dyDescent="0.2">
      <c r="A28" s="22">
        <v>2015</v>
      </c>
      <c r="B28" s="17">
        <v>1.41</v>
      </c>
      <c r="C28" s="18">
        <v>668.38</v>
      </c>
      <c r="D28" s="17">
        <v>333.18</v>
      </c>
      <c r="E28" s="17">
        <v>6.5</v>
      </c>
      <c r="F28" s="17">
        <v>2.6</v>
      </c>
      <c r="G28" s="17">
        <v>2.93</v>
      </c>
    </row>
    <row r="29" spans="1:7" x14ac:dyDescent="0.2">
      <c r="A29" s="22">
        <v>2016</v>
      </c>
      <c r="B29" s="17">
        <v>1.29</v>
      </c>
      <c r="C29" s="18">
        <v>555.16999999999996</v>
      </c>
      <c r="D29" s="17">
        <v>300.44</v>
      </c>
      <c r="E29" s="17">
        <v>6</v>
      </c>
      <c r="F29" s="17">
        <v>2</v>
      </c>
      <c r="G29" s="17">
        <v>2.85</v>
      </c>
    </row>
  </sheetData>
  <mergeCells count="1">
    <mergeCell ref="C6:D6"/>
  </mergeCells>
  <phoneticPr fontId="0" type="noConversion"/>
  <pageMargins left="0.75" right="0.75" top="1" bottom="1" header="0" footer="0"/>
  <pageSetup orientation="portrait" horizontalDpi="120" verticalDpi="144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38"/>
  <sheetViews>
    <sheetView workbookViewId="0">
      <pane ySplit="8" topLeftCell="A9" activePane="bottomLeft" state="frozen"/>
      <selection activeCell="A4" sqref="A4"/>
      <selection pane="bottomLeft" activeCell="E9" sqref="E9:G23"/>
    </sheetView>
  </sheetViews>
  <sheetFormatPr baseColWidth="10" defaultRowHeight="11.25" x14ac:dyDescent="0.2"/>
  <cols>
    <col min="1" max="1" width="12.140625" style="5" customWidth="1"/>
    <col min="2" max="2" width="13.85546875" style="7" customWidth="1"/>
    <col min="3" max="3" width="10.85546875" style="5" customWidth="1"/>
    <col min="4" max="4" width="12.7109375" style="5" customWidth="1"/>
    <col min="5" max="5" width="9.42578125" style="5" customWidth="1"/>
    <col min="6" max="6" width="11.42578125" style="5"/>
    <col min="7" max="7" width="13.7109375" style="5" customWidth="1"/>
    <col min="8" max="16384" width="11.42578125" style="5"/>
  </cols>
  <sheetData>
    <row r="1" spans="1:7" ht="12.75" customHeight="1" x14ac:dyDescent="0.2">
      <c r="A1" s="1" t="s">
        <v>322</v>
      </c>
      <c r="B1" s="2"/>
      <c r="C1" s="36"/>
      <c r="D1" s="3"/>
      <c r="E1" s="3"/>
      <c r="F1" s="3"/>
      <c r="G1" s="3"/>
    </row>
    <row r="2" spans="1:7" ht="12.75" customHeight="1" x14ac:dyDescent="0.2">
      <c r="A2" s="6" t="s">
        <v>1</v>
      </c>
    </row>
    <row r="3" spans="1:7" ht="12.75" customHeight="1" x14ac:dyDescent="0.2">
      <c r="A3" s="6" t="s">
        <v>2</v>
      </c>
    </row>
    <row r="4" spans="1:7" ht="12.75" customHeight="1" x14ac:dyDescent="0.2">
      <c r="A4" s="5" t="s">
        <v>303</v>
      </c>
    </row>
    <row r="6" spans="1:7" ht="12" thickBot="1" x14ac:dyDescent="0.25"/>
    <row r="7" spans="1:7" ht="12" thickBot="1" x14ac:dyDescent="0.25">
      <c r="A7" s="40"/>
      <c r="B7" s="41" t="s">
        <v>130</v>
      </c>
      <c r="C7" s="205" t="s">
        <v>131</v>
      </c>
      <c r="D7" s="206"/>
      <c r="E7" s="40" t="s">
        <v>132</v>
      </c>
      <c r="F7" s="42" t="s">
        <v>133</v>
      </c>
      <c r="G7" s="40" t="s">
        <v>134</v>
      </c>
    </row>
    <row r="8" spans="1:7" ht="23.25" customHeight="1" x14ac:dyDescent="0.2">
      <c r="A8" s="20" t="s">
        <v>4</v>
      </c>
      <c r="B8" s="9" t="s">
        <v>135</v>
      </c>
      <c r="C8" s="9" t="s">
        <v>142</v>
      </c>
      <c r="D8" s="43" t="s">
        <v>137</v>
      </c>
      <c r="E8" s="44" t="s">
        <v>138</v>
      </c>
      <c r="F8" s="9" t="s">
        <v>139</v>
      </c>
      <c r="G8" s="9" t="s">
        <v>140</v>
      </c>
    </row>
    <row r="9" spans="1:7" x14ac:dyDescent="0.2">
      <c r="A9" s="22">
        <v>2002</v>
      </c>
      <c r="B9" s="17">
        <v>39.096998228749889</v>
      </c>
      <c r="C9" s="18">
        <v>27297.156302533702</v>
      </c>
      <c r="D9" s="17">
        <v>11747.964123982627</v>
      </c>
      <c r="E9" s="17">
        <v>300.46679820912613</v>
      </c>
      <c r="F9" s="17">
        <v>259.86062755176346</v>
      </c>
      <c r="G9" s="17">
        <v>102.10494712333355</v>
      </c>
    </row>
    <row r="10" spans="1:7" x14ac:dyDescent="0.2">
      <c r="A10" s="22">
        <v>2003</v>
      </c>
      <c r="B10" s="17">
        <v>43.129518552975831</v>
      </c>
      <c r="C10" s="18">
        <v>26084.884594553165</v>
      </c>
      <c r="D10" s="17">
        <v>11718.17798290728</v>
      </c>
      <c r="E10" s="17">
        <v>255.66933780888607</v>
      </c>
      <c r="F10" s="17">
        <v>217.0985325359938</v>
      </c>
      <c r="G10" s="17">
        <v>71.411090905240641</v>
      </c>
    </row>
    <row r="11" spans="1:7" x14ac:dyDescent="0.2">
      <c r="A11" s="22">
        <v>2004</v>
      </c>
      <c r="B11" s="17">
        <v>48.877071687415629</v>
      </c>
      <c r="C11" s="18">
        <v>28021.939133150365</v>
      </c>
      <c r="D11" s="17">
        <v>13062.260113316637</v>
      </c>
      <c r="E11" s="17">
        <v>238.06978175836713</v>
      </c>
      <c r="F11" s="17">
        <v>204.02058575140344</v>
      </c>
      <c r="G11" s="17">
        <v>91.438566696120233</v>
      </c>
    </row>
    <row r="12" spans="1:7" x14ac:dyDescent="0.2">
      <c r="A12" s="22">
        <v>2005</v>
      </c>
      <c r="B12" s="17">
        <v>62.835810539876839</v>
      </c>
      <c r="C12" s="18">
        <v>30841.63902819965</v>
      </c>
      <c r="D12" s="17">
        <v>14745.25315725918</v>
      </c>
      <c r="E12" s="17">
        <v>247.11077823713222</v>
      </c>
      <c r="F12" s="17">
        <v>215.20451174538124</v>
      </c>
      <c r="G12" s="17">
        <v>106.13717220725309</v>
      </c>
    </row>
    <row r="13" spans="1:7" x14ac:dyDescent="0.2">
      <c r="A13" s="22">
        <v>2006</v>
      </c>
      <c r="B13" s="17">
        <v>71.216751525698214</v>
      </c>
      <c r="C13" s="18">
        <v>32151.761775989267</v>
      </c>
      <c r="D13" s="17">
        <v>14699.539769570145</v>
      </c>
      <c r="E13" s="17">
        <v>244.47655616758769</v>
      </c>
      <c r="F13" s="17">
        <v>179.48911718633019</v>
      </c>
      <c r="G13" s="17">
        <v>106.76507832635157</v>
      </c>
    </row>
    <row r="14" spans="1:7" x14ac:dyDescent="0.2">
      <c r="A14" s="22">
        <v>2007</v>
      </c>
      <c r="B14" s="17">
        <v>63.97685050536365</v>
      </c>
      <c r="C14" s="18">
        <v>38070.508215970571</v>
      </c>
      <c r="D14" s="17">
        <v>16822.081202694044</v>
      </c>
      <c r="E14" s="17">
        <v>187.19686489766664</v>
      </c>
      <c r="F14" s="17">
        <v>165.15594370810268</v>
      </c>
      <c r="G14" s="17">
        <v>120.77217090172043</v>
      </c>
    </row>
    <row r="15" spans="1:7" x14ac:dyDescent="0.2">
      <c r="A15" s="22">
        <v>2008</v>
      </c>
      <c r="B15" s="17">
        <v>63.902490423183302</v>
      </c>
      <c r="C15" s="18">
        <v>63750.650574136511</v>
      </c>
      <c r="D15" s="17">
        <v>24861.409911355422</v>
      </c>
      <c r="E15" s="17">
        <v>200.74914128913457</v>
      </c>
      <c r="F15" s="17">
        <v>328.73128965197077</v>
      </c>
      <c r="G15" s="17">
        <v>115.73242844810763</v>
      </c>
    </row>
    <row r="16" spans="1:7" x14ac:dyDescent="0.2">
      <c r="A16" s="22">
        <v>2009</v>
      </c>
      <c r="B16" s="17">
        <v>47.489112635439106</v>
      </c>
      <c r="C16" s="18">
        <v>22999.840687754713</v>
      </c>
      <c r="D16" s="17">
        <v>11440.558953083058</v>
      </c>
      <c r="E16" s="17">
        <v>203.80744172709285</v>
      </c>
      <c r="F16" s="17">
        <v>150.56207301463081</v>
      </c>
      <c r="G16" s="17">
        <v>115.66477054767934</v>
      </c>
    </row>
    <row r="17" spans="1:9" x14ac:dyDescent="0.2">
      <c r="A17" s="22">
        <v>2010</v>
      </c>
      <c r="B17" s="17">
        <v>42.163915483669697</v>
      </c>
      <c r="C17" s="18">
        <v>21445.777003589676</v>
      </c>
      <c r="D17" s="17">
        <v>8282.1412283044501</v>
      </c>
      <c r="E17" s="17">
        <v>182.52652844748098</v>
      </c>
      <c r="F17" s="17">
        <v>78.486407232416838</v>
      </c>
      <c r="G17" s="17">
        <v>80.159567076518726</v>
      </c>
    </row>
    <row r="18" spans="1:9" x14ac:dyDescent="0.2">
      <c r="A18" s="22">
        <v>2011</v>
      </c>
      <c r="B18" s="17">
        <v>40.207255928472847</v>
      </c>
      <c r="C18" s="18">
        <v>20926.503170971315</v>
      </c>
      <c r="D18" s="17">
        <v>9005.4263899424259</v>
      </c>
      <c r="E18" s="17">
        <v>156.70840431749508</v>
      </c>
      <c r="F18" s="17">
        <v>60.685485656018017</v>
      </c>
      <c r="G18" s="17">
        <v>62.183892709253023</v>
      </c>
    </row>
    <row r="19" spans="1:9" x14ac:dyDescent="0.2">
      <c r="A19" s="22">
        <v>2012</v>
      </c>
      <c r="B19" s="17">
        <v>43.100768632557468</v>
      </c>
      <c r="C19" s="18">
        <v>19006.712549508979</v>
      </c>
      <c r="D19" s="17">
        <v>9352.6246541153505</v>
      </c>
      <c r="E19" s="17">
        <v>159.81183874993218</v>
      </c>
      <c r="F19" s="17">
        <v>67.556822744289505</v>
      </c>
      <c r="G19" s="17">
        <v>63.440457200730656</v>
      </c>
    </row>
    <row r="20" spans="1:9" x14ac:dyDescent="0.2">
      <c r="A20" s="22">
        <v>2013</v>
      </c>
      <c r="B20" s="17">
        <v>42.204363514597965</v>
      </c>
      <c r="C20" s="18">
        <v>16238.244808295178</v>
      </c>
      <c r="D20" s="17">
        <v>8117.3832133434171</v>
      </c>
      <c r="E20" s="17">
        <v>165.802856664492</v>
      </c>
      <c r="F20" s="17">
        <v>83.481158600303672</v>
      </c>
      <c r="G20" s="17">
        <v>71.190876917481177</v>
      </c>
    </row>
    <row r="21" spans="1:9" x14ac:dyDescent="0.2">
      <c r="A21" s="22">
        <v>2014</v>
      </c>
      <c r="B21" s="17">
        <v>42.416758507884573</v>
      </c>
      <c r="C21" s="18">
        <v>16546.788124692317</v>
      </c>
      <c r="D21" s="17">
        <v>8305.8179003033129</v>
      </c>
      <c r="E21" s="17">
        <v>172.64364866367058</v>
      </c>
      <c r="F21" s="17">
        <v>86.321824331835288</v>
      </c>
      <c r="G21" s="17">
        <v>73.990135141573091</v>
      </c>
    </row>
    <row r="22" spans="1:9" x14ac:dyDescent="0.2">
      <c r="A22" s="22">
        <v>2015</v>
      </c>
      <c r="B22" s="17">
        <v>38.408361330108107</v>
      </c>
      <c r="C22" s="18">
        <v>18225.931426063937</v>
      </c>
      <c r="D22" s="17">
        <v>9085.5417551421287</v>
      </c>
      <c r="E22" s="17">
        <v>177.24863178517387</v>
      </c>
      <c r="F22" s="17">
        <v>70.899452714069568</v>
      </c>
      <c r="G22" s="17">
        <v>79.898229404701453</v>
      </c>
    </row>
    <row r="23" spans="1:9" x14ac:dyDescent="0.2">
      <c r="A23" s="22">
        <v>2016</v>
      </c>
      <c r="B23" s="17">
        <v>38.699999999999996</v>
      </c>
      <c r="C23" s="18">
        <v>16716.484708333333</v>
      </c>
      <c r="D23" s="17">
        <v>9046.6075555555562</v>
      </c>
      <c r="E23" s="17">
        <v>180.6645</v>
      </c>
      <c r="F23" s="17">
        <v>60.221499999999999</v>
      </c>
      <c r="G23" s="17">
        <v>85.815637500000008</v>
      </c>
    </row>
    <row r="27" spans="1:9" x14ac:dyDescent="0.2">
      <c r="A27" s="5" t="s">
        <v>10</v>
      </c>
    </row>
    <row r="28" spans="1:9" x14ac:dyDescent="0.2">
      <c r="A28" s="5" t="s">
        <v>12</v>
      </c>
    </row>
    <row r="29" spans="1:9" x14ac:dyDescent="0.2">
      <c r="I29" s="23"/>
    </row>
    <row r="30" spans="1:9" x14ac:dyDescent="0.2">
      <c r="I30" s="23"/>
    </row>
    <row r="31" spans="1:9" x14ac:dyDescent="0.2">
      <c r="I31" s="23"/>
    </row>
    <row r="32" spans="1:9" x14ac:dyDescent="0.2">
      <c r="I32" s="23"/>
    </row>
    <row r="33" spans="9:9" x14ac:dyDescent="0.2">
      <c r="I33" s="23"/>
    </row>
    <row r="34" spans="9:9" x14ac:dyDescent="0.2">
      <c r="I34" s="23"/>
    </row>
    <row r="35" spans="9:9" x14ac:dyDescent="0.2">
      <c r="I35" s="23"/>
    </row>
    <row r="36" spans="9:9" x14ac:dyDescent="0.2">
      <c r="I36" s="23"/>
    </row>
    <row r="37" spans="9:9" x14ac:dyDescent="0.2">
      <c r="I37" s="23"/>
    </row>
    <row r="38" spans="9:9" x14ac:dyDescent="0.2">
      <c r="I38" s="23"/>
    </row>
  </sheetData>
  <mergeCells count="1">
    <mergeCell ref="C7:D7"/>
  </mergeCells>
  <phoneticPr fontId="20" type="noConversion"/>
  <pageMargins left="0.75" right="0.75" top="1" bottom="1" header="0" footer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28"/>
  <sheetViews>
    <sheetView workbookViewId="0">
      <pane ySplit="6" topLeftCell="A7" activePane="bottomLeft" state="frozen"/>
      <selection activeCell="A4" sqref="A4"/>
      <selection pane="bottomLeft" activeCell="A18" sqref="A18:D19"/>
    </sheetView>
  </sheetViews>
  <sheetFormatPr baseColWidth="10" defaultRowHeight="11.25" x14ac:dyDescent="0.2"/>
  <cols>
    <col min="1" max="1" width="12.140625" style="5" customWidth="1"/>
    <col min="2" max="2" width="10.5703125" style="7" customWidth="1"/>
    <col min="3" max="3" width="15.28515625" style="5" customWidth="1"/>
    <col min="4" max="4" width="15.42578125" style="5" customWidth="1"/>
    <col min="5" max="16384" width="11.42578125" style="5"/>
  </cols>
  <sheetData>
    <row r="1" spans="1:4" ht="12.75" customHeight="1" x14ac:dyDescent="0.2">
      <c r="A1" s="1" t="s">
        <v>143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6" spans="1:4" ht="22.5" x14ac:dyDescent="0.2">
      <c r="A6" s="20" t="s">
        <v>4</v>
      </c>
      <c r="B6" s="24" t="s">
        <v>144</v>
      </c>
      <c r="C6" s="9" t="s">
        <v>145</v>
      </c>
      <c r="D6" s="44" t="s">
        <v>146</v>
      </c>
    </row>
    <row r="7" spans="1:4" x14ac:dyDescent="0.2">
      <c r="A7" s="22">
        <v>1995</v>
      </c>
      <c r="B7" s="26">
        <v>228579</v>
      </c>
      <c r="C7" s="46" t="s">
        <v>147</v>
      </c>
      <c r="D7" s="46">
        <v>516555</v>
      </c>
    </row>
    <row r="8" spans="1:4" x14ac:dyDescent="0.2">
      <c r="A8" s="22">
        <v>1996</v>
      </c>
      <c r="B8" s="26">
        <v>325251</v>
      </c>
      <c r="C8" s="46" t="s">
        <v>147</v>
      </c>
      <c r="D8" s="46">
        <v>648602</v>
      </c>
    </row>
    <row r="9" spans="1:4" x14ac:dyDescent="0.2">
      <c r="A9" s="22">
        <v>1997</v>
      </c>
      <c r="B9" s="26">
        <v>394798</v>
      </c>
      <c r="C9" s="46" t="s">
        <v>147</v>
      </c>
      <c r="D9" s="46">
        <v>774858</v>
      </c>
    </row>
    <row r="10" spans="1:4" x14ac:dyDescent="0.2">
      <c r="A10" s="22">
        <v>1998</v>
      </c>
      <c r="B10" s="26">
        <v>437771</v>
      </c>
      <c r="C10" s="46">
        <v>257750</v>
      </c>
      <c r="D10" s="46">
        <v>859194</v>
      </c>
    </row>
    <row r="11" spans="1:4" x14ac:dyDescent="0.2">
      <c r="A11" s="22">
        <v>1999</v>
      </c>
      <c r="B11" s="26">
        <v>510300</v>
      </c>
      <c r="C11" s="46">
        <v>269500</v>
      </c>
      <c r="D11" s="46">
        <v>1016574</v>
      </c>
    </row>
    <row r="12" spans="1:4" x14ac:dyDescent="0.2">
      <c r="A12" s="22">
        <v>2000</v>
      </c>
      <c r="B12" s="26">
        <v>544481</v>
      </c>
      <c r="C12" s="46">
        <v>306100</v>
      </c>
      <c r="D12" s="46">
        <v>1035663</v>
      </c>
    </row>
    <row r="13" spans="1:4" x14ac:dyDescent="0.2">
      <c r="A13" s="22">
        <v>2001</v>
      </c>
      <c r="B13" s="26">
        <v>539423</v>
      </c>
      <c r="C13" s="46">
        <v>297000</v>
      </c>
      <c r="D13" s="46">
        <v>983614</v>
      </c>
    </row>
    <row r="14" spans="1:4" x14ac:dyDescent="0.2">
      <c r="A14" s="22">
        <v>2002</v>
      </c>
      <c r="B14" s="26">
        <v>754538</v>
      </c>
      <c r="C14" s="46">
        <v>415364</v>
      </c>
      <c r="D14" s="46">
        <v>1612160</v>
      </c>
    </row>
    <row r="15" spans="1:4" x14ac:dyDescent="0.2">
      <c r="A15" s="22">
        <v>2003</v>
      </c>
      <c r="B15" s="26">
        <v>973204.75</v>
      </c>
      <c r="C15" s="46">
        <v>540000</v>
      </c>
      <c r="D15" s="46">
        <v>2112180</v>
      </c>
    </row>
    <row r="16" spans="1:4" x14ac:dyDescent="0.2">
      <c r="A16" s="22">
        <v>2004</v>
      </c>
      <c r="B16" s="26">
        <v>978670</v>
      </c>
      <c r="C16" s="46">
        <v>530000</v>
      </c>
      <c r="D16" s="46">
        <v>2364880</v>
      </c>
    </row>
    <row r="17" spans="1:4" x14ac:dyDescent="0.2">
      <c r="A17" s="22">
        <v>2005</v>
      </c>
      <c r="B17" s="26">
        <v>845250</v>
      </c>
      <c r="C17" s="46">
        <v>575750</v>
      </c>
      <c r="D17" s="46">
        <v>2353600</v>
      </c>
    </row>
    <row r="18" spans="1:4" x14ac:dyDescent="0.2">
      <c r="A18" s="22">
        <v>2006</v>
      </c>
      <c r="B18" s="26">
        <v>831450</v>
      </c>
      <c r="C18" s="46">
        <v>537430</v>
      </c>
      <c r="D18" s="46">
        <v>2431690</v>
      </c>
    </row>
    <row r="19" spans="1:4" x14ac:dyDescent="0.2">
      <c r="A19" s="22">
        <v>2007</v>
      </c>
      <c r="B19" s="26">
        <v>922410</v>
      </c>
      <c r="C19" s="46">
        <v>686527</v>
      </c>
      <c r="D19" s="46">
        <v>2581810</v>
      </c>
    </row>
    <row r="20" spans="1:4" x14ac:dyDescent="0.2">
      <c r="A20" s="22">
        <v>2008</v>
      </c>
      <c r="B20" s="26">
        <v>829231.25</v>
      </c>
      <c r="C20" s="46">
        <v>765685.95</v>
      </c>
      <c r="D20" s="46">
        <v>2612500</v>
      </c>
    </row>
    <row r="21" spans="1:4" x14ac:dyDescent="0.2">
      <c r="A21" s="22">
        <v>2009</v>
      </c>
      <c r="B21" s="26">
        <v>944471</v>
      </c>
      <c r="C21" s="46">
        <v>942720</v>
      </c>
      <c r="D21" s="46">
        <v>3240600</v>
      </c>
    </row>
    <row r="22" spans="1:4" x14ac:dyDescent="0.2">
      <c r="A22" s="22">
        <v>2010</v>
      </c>
      <c r="B22" s="26">
        <v>845761.4305555555</v>
      </c>
      <c r="C22" s="46">
        <v>903928.4222222222</v>
      </c>
      <c r="D22" s="46">
        <v>3810940</v>
      </c>
    </row>
    <row r="23" spans="1:4" x14ac:dyDescent="0.2">
      <c r="A23" s="22">
        <v>2011</v>
      </c>
      <c r="B23" s="26">
        <v>878745</v>
      </c>
      <c r="C23" s="46">
        <v>933182</v>
      </c>
      <c r="D23" s="46">
        <v>3959567</v>
      </c>
    </row>
    <row r="24" spans="1:4" x14ac:dyDescent="0.2">
      <c r="A24" s="22">
        <v>2012</v>
      </c>
      <c r="B24" s="26">
        <v>859973</v>
      </c>
      <c r="C24" s="46">
        <v>1021285</v>
      </c>
      <c r="D24" s="46">
        <v>4197336</v>
      </c>
    </row>
    <row r="25" spans="1:4" x14ac:dyDescent="0.2">
      <c r="A25" s="22">
        <v>2013</v>
      </c>
      <c r="B25" s="26">
        <v>866700</v>
      </c>
      <c r="C25" s="46">
        <v>1045565</v>
      </c>
      <c r="D25" s="46">
        <v>4184206</v>
      </c>
    </row>
    <row r="26" spans="1:4" x14ac:dyDescent="0.2">
      <c r="A26" s="22">
        <v>2014</v>
      </c>
      <c r="B26" s="26">
        <v>982802</v>
      </c>
      <c r="C26" s="46">
        <v>1185629</v>
      </c>
      <c r="D26" s="46">
        <v>4744719</v>
      </c>
    </row>
    <row r="27" spans="1:4" x14ac:dyDescent="0.2">
      <c r="A27" s="22">
        <v>2015</v>
      </c>
      <c r="B27" s="26">
        <v>1155343</v>
      </c>
      <c r="C27" s="46">
        <v>1393778</v>
      </c>
      <c r="D27" s="46">
        <v>5577703</v>
      </c>
    </row>
    <row r="28" spans="1:4" x14ac:dyDescent="0.2">
      <c r="A28" s="22">
        <v>2016</v>
      </c>
      <c r="B28" s="26">
        <v>1275190.2625</v>
      </c>
      <c r="C28" s="46">
        <v>1472641.505625</v>
      </c>
      <c r="D28" s="46">
        <v>6925472.5</v>
      </c>
    </row>
  </sheetData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28"/>
  <sheetViews>
    <sheetView workbookViewId="0">
      <pane ySplit="6" topLeftCell="A7" activePane="bottomLeft" state="frozen"/>
      <selection activeCell="A4" sqref="A4"/>
      <selection pane="bottomLeft" activeCell="A5" sqref="A5"/>
    </sheetView>
  </sheetViews>
  <sheetFormatPr baseColWidth="10" defaultRowHeight="11.25" x14ac:dyDescent="0.2"/>
  <cols>
    <col min="1" max="1" width="12.140625" style="5" customWidth="1"/>
    <col min="2" max="2" width="10.7109375" style="7" customWidth="1"/>
    <col min="3" max="3" width="15.5703125" style="5" customWidth="1"/>
    <col min="4" max="4" width="15.28515625" style="5" customWidth="1"/>
    <col min="5" max="16384" width="11.42578125" style="5"/>
  </cols>
  <sheetData>
    <row r="1" spans="1:4" ht="12.75" customHeight="1" x14ac:dyDescent="0.2">
      <c r="A1" s="1" t="s">
        <v>148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6" spans="1:4" ht="22.5" x14ac:dyDescent="0.2">
      <c r="A6" s="20" t="s">
        <v>4</v>
      </c>
      <c r="B6" s="24" t="s">
        <v>144</v>
      </c>
      <c r="C6" s="9" t="s">
        <v>145</v>
      </c>
      <c r="D6" s="44" t="s">
        <v>146</v>
      </c>
    </row>
    <row r="7" spans="1:4" x14ac:dyDescent="0.2">
      <c r="A7" s="22">
        <v>1995</v>
      </c>
      <c r="B7" s="26">
        <v>36000</v>
      </c>
      <c r="C7" s="15" t="s">
        <v>147</v>
      </c>
      <c r="D7" s="15">
        <v>81360</v>
      </c>
    </row>
    <row r="8" spans="1:4" x14ac:dyDescent="0.2">
      <c r="A8" s="22">
        <v>1996</v>
      </c>
      <c r="B8" s="26">
        <v>40800</v>
      </c>
      <c r="C8" s="15" t="s">
        <v>147</v>
      </c>
      <c r="D8" s="15">
        <v>81360</v>
      </c>
    </row>
    <row r="9" spans="1:4" x14ac:dyDescent="0.2">
      <c r="A9" s="22">
        <v>1997</v>
      </c>
      <c r="B9" s="26">
        <v>41800</v>
      </c>
      <c r="C9" s="15" t="s">
        <v>147</v>
      </c>
      <c r="D9" s="15">
        <v>82039</v>
      </c>
    </row>
    <row r="10" spans="1:4" x14ac:dyDescent="0.2">
      <c r="A10" s="22">
        <v>1998</v>
      </c>
      <c r="B10" s="26">
        <v>41800</v>
      </c>
      <c r="C10" s="46">
        <v>24547.619047619046</v>
      </c>
      <c r="D10" s="46">
        <v>82039</v>
      </c>
    </row>
    <row r="11" spans="1:4" x14ac:dyDescent="0.2">
      <c r="A11" s="22">
        <v>1999</v>
      </c>
      <c r="B11" s="26">
        <v>45000</v>
      </c>
      <c r="C11" s="46">
        <v>23849.557522123891</v>
      </c>
      <c r="D11" s="46">
        <v>89644.973544973545</v>
      </c>
    </row>
    <row r="12" spans="1:4" x14ac:dyDescent="0.2">
      <c r="A12" s="22">
        <v>2000</v>
      </c>
      <c r="B12" s="26">
        <v>45000</v>
      </c>
      <c r="C12" s="46">
        <v>25297.520661157025</v>
      </c>
      <c r="D12" s="46">
        <v>85696</v>
      </c>
    </row>
    <row r="13" spans="1:4" x14ac:dyDescent="0.2">
      <c r="A13" s="22">
        <v>2001</v>
      </c>
      <c r="B13" s="26">
        <v>40500</v>
      </c>
      <c r="C13" s="46">
        <v>22330.827067669172</v>
      </c>
      <c r="D13" s="46">
        <v>73850</v>
      </c>
    </row>
    <row r="14" spans="1:4" x14ac:dyDescent="0.2">
      <c r="A14" s="22">
        <v>2002</v>
      </c>
      <c r="B14" s="26">
        <v>35424.319248826287</v>
      </c>
      <c r="C14" s="46">
        <v>19500.657276995305</v>
      </c>
      <c r="D14" s="46">
        <v>75688.262910798119</v>
      </c>
    </row>
    <row r="15" spans="1:4" x14ac:dyDescent="0.2">
      <c r="A15" s="22">
        <v>2003</v>
      </c>
      <c r="B15" s="26">
        <v>34500</v>
      </c>
      <c r="C15" s="46">
        <v>19148.936170212768</v>
      </c>
      <c r="D15" s="46">
        <v>74900</v>
      </c>
    </row>
    <row r="16" spans="1:4" x14ac:dyDescent="0.2">
      <c r="A16" s="22">
        <v>2004</v>
      </c>
      <c r="B16" s="26">
        <v>34100</v>
      </c>
      <c r="C16" s="46">
        <v>18466.898954703833</v>
      </c>
      <c r="D16" s="46">
        <v>82400</v>
      </c>
    </row>
    <row r="17" spans="1:4" x14ac:dyDescent="0.2">
      <c r="A17" s="22">
        <v>2005</v>
      </c>
      <c r="B17" s="26">
        <v>34500</v>
      </c>
      <c r="C17" s="46">
        <v>23500</v>
      </c>
      <c r="D17" s="46">
        <v>96065.306122448979</v>
      </c>
    </row>
    <row r="18" spans="1:4" x14ac:dyDescent="0.2">
      <c r="A18" s="22">
        <v>2006</v>
      </c>
      <c r="B18" s="26">
        <v>34000</v>
      </c>
      <c r="C18" s="46">
        <v>22300</v>
      </c>
      <c r="D18" s="46">
        <v>101900</v>
      </c>
    </row>
    <row r="19" spans="1:4" x14ac:dyDescent="0.2">
      <c r="A19" s="22">
        <v>2007</v>
      </c>
      <c r="B19" s="26">
        <v>39300</v>
      </c>
      <c r="C19" s="46">
        <v>29250</v>
      </c>
      <c r="D19" s="46">
        <v>110000</v>
      </c>
    </row>
    <row r="20" spans="1:4" x14ac:dyDescent="0.2">
      <c r="A20" s="22">
        <v>2008</v>
      </c>
      <c r="B20" s="26">
        <v>39676</v>
      </c>
      <c r="C20" s="46">
        <v>36635</v>
      </c>
      <c r="D20" s="46">
        <v>125000</v>
      </c>
    </row>
    <row r="21" spans="1:4" x14ac:dyDescent="0.2">
      <c r="A21" s="22">
        <v>2009</v>
      </c>
      <c r="B21" s="26">
        <v>41850</v>
      </c>
      <c r="C21" s="46">
        <v>40000</v>
      </c>
      <c r="D21" s="46">
        <v>137500</v>
      </c>
    </row>
    <row r="22" spans="1:4" x14ac:dyDescent="0.2">
      <c r="A22" s="22">
        <v>2010</v>
      </c>
      <c r="B22" s="26">
        <v>42166.666666666664</v>
      </c>
      <c r="C22" s="46">
        <v>45066.666666666664</v>
      </c>
      <c r="D22" s="46">
        <v>190000</v>
      </c>
    </row>
    <row r="23" spans="1:4" x14ac:dyDescent="0.2">
      <c r="A23" s="22">
        <v>2011</v>
      </c>
      <c r="B23" s="26">
        <v>45522</v>
      </c>
      <c r="C23" s="46">
        <v>48342</v>
      </c>
      <c r="D23" s="46">
        <v>205120</v>
      </c>
    </row>
    <row r="24" spans="1:4" x14ac:dyDescent="0.2">
      <c r="A24" s="22">
        <v>2012</v>
      </c>
      <c r="B24" s="26">
        <v>42350</v>
      </c>
      <c r="C24" s="46">
        <v>50294</v>
      </c>
      <c r="D24" s="46">
        <v>206701</v>
      </c>
    </row>
    <row r="25" spans="1:4" x14ac:dyDescent="0.2">
      <c r="A25" s="22">
        <v>2013</v>
      </c>
      <c r="B25" s="26">
        <v>42350</v>
      </c>
      <c r="C25" s="46">
        <v>51090</v>
      </c>
      <c r="D25" s="46">
        <v>204455</v>
      </c>
    </row>
    <row r="26" spans="1:4" x14ac:dyDescent="0.2">
      <c r="A26" s="22">
        <v>2014</v>
      </c>
      <c r="B26" s="26">
        <v>42350</v>
      </c>
      <c r="C26" s="46">
        <v>51090</v>
      </c>
      <c r="D26" s="46">
        <v>204455</v>
      </c>
    </row>
    <row r="27" spans="1:4" x14ac:dyDescent="0.2">
      <c r="A27" s="22">
        <v>2015</v>
      </c>
      <c r="B27" s="26">
        <v>42350</v>
      </c>
      <c r="C27" s="46">
        <v>51090</v>
      </c>
      <c r="D27" s="46">
        <v>204455</v>
      </c>
    </row>
    <row r="28" spans="1:4" x14ac:dyDescent="0.2">
      <c r="A28" s="22">
        <v>2016</v>
      </c>
      <c r="B28" s="26">
        <v>42350</v>
      </c>
      <c r="C28" s="46">
        <v>48907.5</v>
      </c>
      <c r="D28" s="46">
        <v>230000</v>
      </c>
    </row>
  </sheetData>
  <phoneticPr fontId="0" type="noConversion"/>
  <pageMargins left="0.75" right="0.75" top="1" bottom="1" header="0" footer="0"/>
  <pageSetup orientation="portrait" horizontalDpi="120" verticalDpi="144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36"/>
  <sheetViews>
    <sheetView workbookViewId="0">
      <pane ySplit="8" topLeftCell="A9" activePane="bottomLeft" state="frozen"/>
      <selection activeCell="A4" sqref="A4"/>
      <selection pane="bottomLeft" activeCell="B9" sqref="B9:D23"/>
    </sheetView>
  </sheetViews>
  <sheetFormatPr baseColWidth="10" defaultRowHeight="11.25" x14ac:dyDescent="0.2"/>
  <cols>
    <col min="1" max="1" width="12.140625" style="5" customWidth="1"/>
    <col min="2" max="2" width="10.140625" style="7" customWidth="1"/>
    <col min="3" max="3" width="15.85546875" style="5" customWidth="1"/>
    <col min="4" max="4" width="16.85546875" style="5" customWidth="1"/>
    <col min="5" max="16384" width="11.42578125" style="5"/>
  </cols>
  <sheetData>
    <row r="1" spans="1:4" ht="12.75" customHeight="1" x14ac:dyDescent="0.2">
      <c r="A1" s="1" t="s">
        <v>321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/>
    <row r="8" spans="1:4" ht="22.5" x14ac:dyDescent="0.2">
      <c r="A8" s="8" t="s">
        <v>4</v>
      </c>
      <c r="B8" s="24" t="s">
        <v>144</v>
      </c>
      <c r="C8" s="9" t="s">
        <v>145</v>
      </c>
      <c r="D8" s="9" t="s">
        <v>146</v>
      </c>
    </row>
    <row r="9" spans="1:4" x14ac:dyDescent="0.2">
      <c r="A9" s="22">
        <v>2002</v>
      </c>
      <c r="B9" s="26">
        <v>3558524.8310644738</v>
      </c>
      <c r="C9" s="46">
        <v>1958924.6769947491</v>
      </c>
      <c r="D9" s="46">
        <v>7603210.6953511974</v>
      </c>
    </row>
    <row r="10" spans="1:4" x14ac:dyDescent="0.2">
      <c r="A10" s="22">
        <v>2003</v>
      </c>
      <c r="B10" s="26">
        <v>3041583.5015195073</v>
      </c>
      <c r="C10" s="46">
        <v>1687676.8129425324</v>
      </c>
      <c r="D10" s="46">
        <v>6601254.0940017737</v>
      </c>
    </row>
    <row r="11" spans="1:4" x14ac:dyDescent="0.2">
      <c r="A11" s="22">
        <v>2004</v>
      </c>
      <c r="B11" s="26">
        <v>2687332.7948496095</v>
      </c>
      <c r="C11" s="46">
        <v>1455328.5390073194</v>
      </c>
      <c r="D11" s="46">
        <v>6493730.8591087339</v>
      </c>
    </row>
    <row r="12" spans="1:4" x14ac:dyDescent="0.2">
      <c r="A12" s="22">
        <v>2005</v>
      </c>
      <c r="B12" s="26">
        <v>2751915.4849135182</v>
      </c>
      <c r="C12" s="46">
        <v>1874493.1563903673</v>
      </c>
      <c r="D12" s="46">
        <v>7662713.1443862244</v>
      </c>
    </row>
    <row r="13" spans="1:4" x14ac:dyDescent="0.2">
      <c r="A13" s="22">
        <v>2006</v>
      </c>
      <c r="B13" s="26">
        <v>2672074.3707600082</v>
      </c>
      <c r="C13" s="46">
        <v>1727166.91211444</v>
      </c>
      <c r="D13" s="46">
        <v>7814849.391585066</v>
      </c>
    </row>
    <row r="14" spans="1:4" x14ac:dyDescent="0.2">
      <c r="A14" s="22">
        <v>2007</v>
      </c>
      <c r="B14" s="26">
        <v>2373172.3863801267</v>
      </c>
      <c r="C14" s="46">
        <v>1766293.6426365599</v>
      </c>
      <c r="D14" s="46">
        <v>6642469.3995946227</v>
      </c>
    </row>
    <row r="15" spans="1:4" x14ac:dyDescent="0.2">
      <c r="A15" s="22">
        <v>2008</v>
      </c>
      <c r="B15" s="26">
        <v>1736900.5849242059</v>
      </c>
      <c r="C15" s="46">
        <v>1603799.1506268561</v>
      </c>
      <c r="D15" s="46">
        <v>5472119.8436678397</v>
      </c>
    </row>
    <row r="16" spans="1:4" x14ac:dyDescent="0.2">
      <c r="A16" s="22">
        <v>2009</v>
      </c>
      <c r="B16" s="26">
        <v>1698942.7916630991</v>
      </c>
      <c r="C16" s="46">
        <v>1695793.0402909529</v>
      </c>
      <c r="D16" s="46">
        <v>5829288.5760001512</v>
      </c>
    </row>
    <row r="17" spans="1:5" x14ac:dyDescent="0.2">
      <c r="A17" s="22">
        <v>2010</v>
      </c>
      <c r="B17" s="26">
        <v>1282755.8804781302</v>
      </c>
      <c r="C17" s="46">
        <v>1370977.0358944128</v>
      </c>
      <c r="D17" s="46">
        <v>5780005.4702638919</v>
      </c>
    </row>
    <row r="18" spans="1:5" x14ac:dyDescent="0.2">
      <c r="A18" s="22">
        <v>2011</v>
      </c>
      <c r="B18" s="26">
        <v>1097264.7549958343</v>
      </c>
      <c r="C18" s="46">
        <v>1165238.7422932964</v>
      </c>
      <c r="D18" s="46">
        <v>4944202.6004638327</v>
      </c>
    </row>
    <row r="19" spans="1:5" x14ac:dyDescent="0.2">
      <c r="A19" s="22">
        <v>2012</v>
      </c>
      <c r="B19" s="26">
        <v>1041165.6545855715</v>
      </c>
      <c r="C19" s="46">
        <v>1236465.4071039734</v>
      </c>
      <c r="D19" s="46">
        <v>5081696.848570344</v>
      </c>
    </row>
    <row r="20" spans="1:5" x14ac:dyDescent="0.2">
      <c r="A20" s="22">
        <v>2013</v>
      </c>
      <c r="B20" s="26">
        <v>1004904.4466511555</v>
      </c>
      <c r="C20" s="46">
        <v>1212291.3554434236</v>
      </c>
      <c r="D20" s="46">
        <v>4851421.7319769757</v>
      </c>
    </row>
    <row r="21" spans="1:5" x14ac:dyDescent="0.2">
      <c r="A21" s="22">
        <v>2014</v>
      </c>
      <c r="B21" s="26">
        <v>1044793.8620317286</v>
      </c>
      <c r="C21" s="46">
        <v>1260414.5106001173</v>
      </c>
      <c r="D21" s="46">
        <v>5044000.0002699643</v>
      </c>
    </row>
    <row r="22" spans="1:5" x14ac:dyDescent="0.2">
      <c r="A22" s="22">
        <v>2015</v>
      </c>
      <c r="B22" s="26">
        <v>1154843.0086310944</v>
      </c>
      <c r="C22" s="46">
        <v>1393174.2458314667</v>
      </c>
      <c r="D22" s="46">
        <v>5575287.5402519573</v>
      </c>
    </row>
    <row r="23" spans="1:5" x14ac:dyDescent="0.2">
      <c r="A23" s="22">
        <v>2016</v>
      </c>
      <c r="B23" s="26">
        <v>1275190.2625</v>
      </c>
      <c r="C23" s="46">
        <v>1472641.505625</v>
      </c>
      <c r="D23" s="46">
        <v>6925472.5</v>
      </c>
    </row>
    <row r="27" spans="1:5" x14ac:dyDescent="0.2">
      <c r="A27" s="5" t="s">
        <v>10</v>
      </c>
      <c r="E27" s="34"/>
    </row>
    <row r="28" spans="1:5" x14ac:dyDescent="0.2">
      <c r="A28" s="5" t="s">
        <v>12</v>
      </c>
      <c r="E28" s="34"/>
    </row>
    <row r="29" spans="1:5" x14ac:dyDescent="0.2">
      <c r="E29" s="34"/>
    </row>
    <row r="30" spans="1:5" x14ac:dyDescent="0.2">
      <c r="E30" s="34"/>
    </row>
    <row r="31" spans="1:5" x14ac:dyDescent="0.2">
      <c r="E31" s="34"/>
    </row>
    <row r="32" spans="1:5" x14ac:dyDescent="0.2">
      <c r="E32" s="34"/>
    </row>
    <row r="33" spans="5:5" x14ac:dyDescent="0.2">
      <c r="E33" s="34"/>
    </row>
    <row r="34" spans="5:5" x14ac:dyDescent="0.2">
      <c r="E34" s="34"/>
    </row>
    <row r="35" spans="5:5" x14ac:dyDescent="0.2">
      <c r="E35" s="34"/>
    </row>
    <row r="36" spans="5:5" x14ac:dyDescent="0.2">
      <c r="E36" s="34"/>
    </row>
  </sheetData>
  <phoneticPr fontId="20" type="noConversion"/>
  <pageMargins left="0.75" right="0.75" top="1" bottom="1" header="0" footer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K23"/>
  <sheetViews>
    <sheetView workbookViewId="0">
      <pane xSplit="1" ySplit="5" topLeftCell="X6" activePane="bottomRight" state="frozen"/>
      <selection activeCell="A4" sqref="A4"/>
      <selection pane="topRight" activeCell="A4" sqref="A4"/>
      <selection pane="bottomLeft" activeCell="A4" sqref="A4"/>
      <selection pane="bottomRight"/>
    </sheetView>
  </sheetViews>
  <sheetFormatPr baseColWidth="10" defaultRowHeight="11.25" x14ac:dyDescent="0.2"/>
  <cols>
    <col min="1" max="1" width="29.42578125" style="5" customWidth="1"/>
    <col min="2" max="16384" width="11.42578125" style="5"/>
  </cols>
  <sheetData>
    <row r="1" spans="1:37" x14ac:dyDescent="0.2">
      <c r="A1" s="49" t="s">
        <v>161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37" x14ac:dyDescent="0.2">
      <c r="A2" s="6" t="s">
        <v>162</v>
      </c>
    </row>
    <row r="3" spans="1:37" x14ac:dyDescent="0.2">
      <c r="A3" s="5" t="s">
        <v>303</v>
      </c>
    </row>
    <row r="5" spans="1:37" x14ac:dyDescent="0.2">
      <c r="A5" s="49"/>
      <c r="B5" s="51">
        <v>1981</v>
      </c>
      <c r="C5" s="51">
        <v>1982</v>
      </c>
      <c r="D5" s="51">
        <v>1983</v>
      </c>
      <c r="E5" s="51">
        <v>1984</v>
      </c>
      <c r="F5" s="51">
        <v>1985</v>
      </c>
      <c r="G5" s="51">
        <v>1986</v>
      </c>
      <c r="H5" s="51">
        <v>1987</v>
      </c>
      <c r="I5" s="51">
        <v>1988</v>
      </c>
      <c r="J5" s="51">
        <v>1989</v>
      </c>
      <c r="K5" s="51">
        <v>1990</v>
      </c>
      <c r="L5" s="51">
        <v>1991</v>
      </c>
      <c r="M5" s="51">
        <v>1992</v>
      </c>
      <c r="N5" s="52" t="s">
        <v>163</v>
      </c>
      <c r="O5" s="51">
        <v>1994</v>
      </c>
      <c r="P5" s="51">
        <v>1995</v>
      </c>
      <c r="Q5" s="51">
        <v>1996</v>
      </c>
      <c r="R5" s="51">
        <v>1997</v>
      </c>
      <c r="S5" s="51">
        <v>1998</v>
      </c>
      <c r="T5" s="51">
        <v>1999</v>
      </c>
      <c r="U5" s="51">
        <v>2000</v>
      </c>
      <c r="V5" s="51">
        <v>2001</v>
      </c>
      <c r="W5" s="51">
        <v>2002</v>
      </c>
      <c r="X5" s="51">
        <v>2003</v>
      </c>
      <c r="Y5" s="51">
        <v>2004</v>
      </c>
      <c r="Z5" s="51">
        <v>2005</v>
      </c>
      <c r="AA5" s="51">
        <v>2006</v>
      </c>
      <c r="AB5" s="51">
        <v>2007</v>
      </c>
      <c r="AC5" s="51">
        <v>2008</v>
      </c>
      <c r="AD5" s="51">
        <v>2009</v>
      </c>
      <c r="AE5" s="51">
        <v>2010</v>
      </c>
      <c r="AF5" s="51">
        <v>2011</v>
      </c>
      <c r="AG5" s="51">
        <v>2012</v>
      </c>
      <c r="AH5" s="51">
        <v>2013</v>
      </c>
      <c r="AI5" s="51">
        <v>2014</v>
      </c>
      <c r="AJ5" s="51">
        <v>2015</v>
      </c>
      <c r="AK5" s="51">
        <v>2016</v>
      </c>
    </row>
    <row r="6" spans="1:37" x14ac:dyDescent="0.2">
      <c r="A6" s="6" t="s">
        <v>175</v>
      </c>
      <c r="B6" s="53">
        <v>6.8016666666666667</v>
      </c>
      <c r="C6" s="53">
        <v>6.7233333333333336</v>
      </c>
      <c r="D6" s="53">
        <v>12.739166666666668</v>
      </c>
      <c r="E6" s="53">
        <v>28.354166666666668</v>
      </c>
      <c r="F6" s="53">
        <v>39.586666666666666</v>
      </c>
      <c r="G6" s="53">
        <v>78.766363636363636</v>
      </c>
      <c r="H6" s="53">
        <v>155.41666666666666</v>
      </c>
      <c r="I6" s="53">
        <v>206.91666666666666</v>
      </c>
      <c r="J6" s="53">
        <v>336.4</v>
      </c>
      <c r="K6" s="53">
        <v>725.16666666666663</v>
      </c>
      <c r="L6" s="53">
        <v>1288.75</v>
      </c>
      <c r="M6" s="53">
        <v>1985.75</v>
      </c>
      <c r="N6" s="53">
        <v>2.6041666666666665</v>
      </c>
      <c r="O6" s="53">
        <v>3.5525000000000002</v>
      </c>
      <c r="P6" s="53">
        <v>5.0475000000000003</v>
      </c>
      <c r="Q6" s="53">
        <v>5.9966666666666661</v>
      </c>
      <c r="R6" s="53">
        <v>7.38</v>
      </c>
      <c r="S6" s="53">
        <v>8.9</v>
      </c>
      <c r="T6" s="53">
        <v>8.0500000000000007</v>
      </c>
      <c r="U6" s="53">
        <v>9.07</v>
      </c>
      <c r="V6" s="53">
        <v>8.66</v>
      </c>
      <c r="W6" s="53">
        <v>11.4</v>
      </c>
      <c r="X6" s="53">
        <v>17.865594444444447</v>
      </c>
      <c r="Y6" s="53">
        <v>24.1</v>
      </c>
      <c r="Z6" s="53">
        <v>21.05</v>
      </c>
      <c r="AA6" s="53">
        <v>22.388277500000004</v>
      </c>
      <c r="AB6" s="53">
        <v>24.820582500000008</v>
      </c>
      <c r="AC6" s="53">
        <v>26.814720000000001</v>
      </c>
      <c r="AD6" s="53">
        <v>23.5</v>
      </c>
      <c r="AE6" s="53">
        <v>28.264477847222217</v>
      </c>
      <c r="AF6" s="53">
        <v>37.4</v>
      </c>
      <c r="AG6" s="53">
        <v>38.4</v>
      </c>
      <c r="AH6" s="53">
        <v>38.299999999999997</v>
      </c>
      <c r="AI6" s="53">
        <v>40.9</v>
      </c>
      <c r="AJ6" s="53">
        <v>46.8</v>
      </c>
      <c r="AK6" s="53">
        <v>46.019262916666669</v>
      </c>
    </row>
    <row r="7" spans="1:37" x14ac:dyDescent="0.2">
      <c r="A7" s="6" t="s">
        <v>176</v>
      </c>
      <c r="B7" s="53">
        <v>212.61363636363637</v>
      </c>
      <c r="C7" s="53">
        <v>306.95749999999998</v>
      </c>
      <c r="D7" s="53">
        <v>694.96699999999998</v>
      </c>
      <c r="E7" s="53">
        <v>1221.25</v>
      </c>
      <c r="F7" s="53">
        <v>1885</v>
      </c>
      <c r="G7" s="53">
        <v>2321.909090909091</v>
      </c>
      <c r="H7" s="53">
        <v>5559</v>
      </c>
      <c r="I7" s="53">
        <v>12334.9</v>
      </c>
      <c r="J7" s="53">
        <v>18029.857142857141</v>
      </c>
      <c r="K7" s="53">
        <v>18205</v>
      </c>
      <c r="L7" s="53">
        <v>29707.857142857141</v>
      </c>
      <c r="M7" s="53">
        <v>55252</v>
      </c>
      <c r="N7" s="53">
        <v>60.517000000000003</v>
      </c>
      <c r="O7" s="53">
        <v>114.75166666666667</v>
      </c>
      <c r="P7" s="53">
        <v>155.12</v>
      </c>
      <c r="Q7" s="53">
        <v>195.02</v>
      </c>
      <c r="R7" s="53">
        <v>218.64</v>
      </c>
      <c r="S7" s="53">
        <v>168.93</v>
      </c>
      <c r="T7" s="53">
        <v>125.39</v>
      </c>
      <c r="U7" s="53">
        <v>153.1</v>
      </c>
      <c r="V7" s="53">
        <v>245.12</v>
      </c>
      <c r="W7" s="53">
        <v>661.38</v>
      </c>
      <c r="X7" s="53">
        <v>651.15390277777772</v>
      </c>
      <c r="Y7" s="53">
        <v>661.2</v>
      </c>
      <c r="Z7" s="53">
        <v>349</v>
      </c>
      <c r="AA7" s="53">
        <v>434.04370250000011</v>
      </c>
      <c r="AB7" s="53">
        <v>504.62650000000008</v>
      </c>
      <c r="AC7" s="53">
        <v>342.16700000000003</v>
      </c>
      <c r="AD7" s="53">
        <v>485.21</v>
      </c>
      <c r="AE7" s="53">
        <v>685.30076388888881</v>
      </c>
      <c r="AF7" s="53">
        <v>695</v>
      </c>
      <c r="AG7" s="53">
        <v>623</v>
      </c>
      <c r="AH7" s="53">
        <v>653</v>
      </c>
      <c r="AI7" s="53">
        <v>814</v>
      </c>
      <c r="AJ7" s="53">
        <v>1019.4</v>
      </c>
      <c r="AK7" s="53">
        <v>844.10469166666655</v>
      </c>
    </row>
    <row r="8" spans="1:37" x14ac:dyDescent="0.2">
      <c r="A8" s="6" t="s">
        <v>177</v>
      </c>
      <c r="B8" s="53">
        <v>42.13</v>
      </c>
      <c r="C8" s="53">
        <v>77.565454545454543</v>
      </c>
      <c r="D8" s="53">
        <v>282.04416666666663</v>
      </c>
      <c r="E8" s="53">
        <v>821.5625</v>
      </c>
      <c r="F8" s="53">
        <v>916.95</v>
      </c>
      <c r="G8" s="53">
        <v>1796.1666666666667</v>
      </c>
      <c r="H8" s="53">
        <v>3815</v>
      </c>
      <c r="I8" s="53">
        <v>6245.833333333333</v>
      </c>
      <c r="J8" s="53">
        <v>9535.4166666666661</v>
      </c>
      <c r="K8" s="53">
        <v>15953.5</v>
      </c>
      <c r="L8" s="53">
        <v>15908.333333333334</v>
      </c>
      <c r="M8" s="53">
        <v>23740.916666666668</v>
      </c>
      <c r="N8" s="53">
        <v>30.727499999999999</v>
      </c>
      <c r="O8" s="53">
        <v>63.8</v>
      </c>
      <c r="P8" s="53">
        <v>76.84375</v>
      </c>
      <c r="Q8" s="53">
        <v>58.854166666666664</v>
      </c>
      <c r="R8" s="53">
        <v>65.479166666666671</v>
      </c>
      <c r="S8" s="53">
        <v>64.791666666666671</v>
      </c>
      <c r="T8" s="53">
        <v>54.5</v>
      </c>
      <c r="U8" s="53">
        <v>84.583333333333329</v>
      </c>
      <c r="V8" s="53">
        <v>131.08333333333334</v>
      </c>
      <c r="W8" s="53">
        <v>168.33333333333334</v>
      </c>
      <c r="X8" s="53">
        <v>248.75</v>
      </c>
      <c r="Y8" s="53">
        <v>279.33333333333331</v>
      </c>
      <c r="Z8" s="53">
        <v>242.70833333333334</v>
      </c>
      <c r="AA8" s="53">
        <v>171.66666666666666</v>
      </c>
      <c r="AB8" s="53">
        <v>175</v>
      </c>
      <c r="AC8" s="53">
        <v>168.54166666666666</v>
      </c>
      <c r="AD8" s="54">
        <v>125</v>
      </c>
      <c r="AE8" s="54">
        <v>100.5</v>
      </c>
      <c r="AF8" s="54" t="s">
        <v>299</v>
      </c>
      <c r="AG8" s="54" t="s">
        <v>299</v>
      </c>
      <c r="AH8" s="54" t="s">
        <v>299</v>
      </c>
      <c r="AI8" s="54" t="s">
        <v>299</v>
      </c>
      <c r="AJ8" s="54" t="s">
        <v>299</v>
      </c>
      <c r="AK8" s="54" t="s">
        <v>299</v>
      </c>
    </row>
    <row r="9" spans="1:37" x14ac:dyDescent="0.2">
      <c r="A9" s="6" t="s">
        <v>178</v>
      </c>
      <c r="B9" s="56">
        <v>290.197</v>
      </c>
      <c r="C9" s="53">
        <v>302.97727272727275</v>
      </c>
      <c r="D9" s="53">
        <v>505.72</v>
      </c>
      <c r="E9" s="53">
        <v>838.07454545454539</v>
      </c>
      <c r="F9" s="53">
        <v>1555.98</v>
      </c>
      <c r="G9" s="53">
        <v>2208</v>
      </c>
      <c r="H9" s="53">
        <v>3055.181818181818</v>
      </c>
      <c r="I9" s="53">
        <v>5049</v>
      </c>
      <c r="J9" s="53">
        <v>9034.25</v>
      </c>
      <c r="K9" s="53">
        <v>14141.888888888889</v>
      </c>
      <c r="L9" s="53">
        <v>24372</v>
      </c>
      <c r="M9" s="53">
        <v>36398</v>
      </c>
      <c r="N9" s="53">
        <v>51.658000000000001</v>
      </c>
      <c r="O9" s="53">
        <v>66.421975000000003</v>
      </c>
      <c r="P9" s="53">
        <v>966</v>
      </c>
      <c r="Q9" s="53">
        <v>1637</v>
      </c>
      <c r="R9" s="54">
        <v>1229</v>
      </c>
      <c r="S9" s="53">
        <v>1246</v>
      </c>
      <c r="T9" s="53">
        <v>1177</v>
      </c>
      <c r="U9" s="53">
        <v>1370</v>
      </c>
      <c r="V9" s="53">
        <v>1610.16</v>
      </c>
      <c r="W9" s="54">
        <v>1565</v>
      </c>
      <c r="X9" s="53">
        <v>4168.8776952083335</v>
      </c>
      <c r="Y9" s="53">
        <v>4190</v>
      </c>
      <c r="Z9" s="53">
        <v>3378</v>
      </c>
      <c r="AA9" s="53">
        <v>3851.5059325000007</v>
      </c>
      <c r="AB9" s="53">
        <v>6047.4372700000013</v>
      </c>
      <c r="AC9" s="53">
        <v>6798.8206892307689</v>
      </c>
      <c r="AD9" s="53">
        <v>4972</v>
      </c>
      <c r="AE9" s="53">
        <v>4361.630141076389</v>
      </c>
      <c r="AF9" s="53">
        <v>5419</v>
      </c>
      <c r="AG9" s="53">
        <v>5332</v>
      </c>
      <c r="AH9" s="53">
        <v>6369</v>
      </c>
      <c r="AI9" s="53">
        <v>5780</v>
      </c>
      <c r="AJ9" s="53">
        <v>5143</v>
      </c>
      <c r="AK9" s="53">
        <v>4628.9951715814386</v>
      </c>
    </row>
    <row r="10" spans="1:37" x14ac:dyDescent="0.2">
      <c r="A10" s="6" t="s">
        <v>179</v>
      </c>
      <c r="B10" s="56">
        <v>257.06142857142856</v>
      </c>
      <c r="C10" s="53">
        <v>275.64285714285717</v>
      </c>
      <c r="D10" s="53">
        <v>784.74285714285713</v>
      </c>
      <c r="E10" s="53">
        <v>1397.2766666666666</v>
      </c>
      <c r="F10" s="53">
        <v>2001.3366666666668</v>
      </c>
      <c r="G10" s="53">
        <v>2749.6666666666665</v>
      </c>
      <c r="H10" s="53">
        <v>4666.4285714285716</v>
      </c>
      <c r="I10" s="53">
        <v>10778.625</v>
      </c>
      <c r="J10" s="53">
        <v>13481.916666666666</v>
      </c>
      <c r="K10" s="53">
        <v>21899.090909090908</v>
      </c>
      <c r="L10" s="53">
        <v>40415.25</v>
      </c>
      <c r="M10" s="53">
        <v>62296.666666666664</v>
      </c>
      <c r="N10" s="53">
        <v>85.65666666666668</v>
      </c>
      <c r="O10" s="53">
        <v>107.77994999999999</v>
      </c>
      <c r="P10" s="53">
        <v>123.92749999999999</v>
      </c>
      <c r="Q10" s="57">
        <v>2096.636</v>
      </c>
      <c r="R10" s="58">
        <v>2597.375</v>
      </c>
      <c r="S10" s="57">
        <v>2209.8030000000003</v>
      </c>
      <c r="T10" s="57">
        <v>1712.34</v>
      </c>
      <c r="U10" s="57">
        <v>1985</v>
      </c>
      <c r="V10" s="57">
        <v>1798</v>
      </c>
      <c r="W10" s="57">
        <v>3372</v>
      </c>
      <c r="X10" s="57">
        <v>5539.5096458333337</v>
      </c>
      <c r="Y10" s="57">
        <v>5769</v>
      </c>
      <c r="Z10" s="57">
        <v>4924</v>
      </c>
      <c r="AA10" s="57">
        <v>4984.4009208333346</v>
      </c>
      <c r="AB10" s="57">
        <v>6768.0975600000011</v>
      </c>
      <c r="AC10" s="57">
        <v>9673.3986016666677</v>
      </c>
      <c r="AD10" s="57">
        <v>8934</v>
      </c>
      <c r="AE10" s="57">
        <v>7621.0969137187494</v>
      </c>
      <c r="AF10" s="57">
        <v>9355</v>
      </c>
      <c r="AG10" s="57">
        <v>11105</v>
      </c>
      <c r="AH10" s="57">
        <v>10210</v>
      </c>
      <c r="AI10" s="57">
        <v>10641</v>
      </c>
      <c r="AJ10" s="57">
        <v>9142</v>
      </c>
      <c r="AK10" s="57">
        <v>11047.29961111111</v>
      </c>
    </row>
    <row r="11" spans="1:37" x14ac:dyDescent="0.2">
      <c r="A11" s="5" t="s">
        <v>10</v>
      </c>
    </row>
    <row r="12" spans="1:37" x14ac:dyDescent="0.2">
      <c r="A12" s="5" t="s">
        <v>164</v>
      </c>
    </row>
    <row r="13" spans="1:37" x14ac:dyDescent="0.2">
      <c r="A13" s="5" t="s">
        <v>165</v>
      </c>
    </row>
    <row r="14" spans="1:37" x14ac:dyDescent="0.2">
      <c r="A14" s="5" t="s">
        <v>166</v>
      </c>
    </row>
    <row r="15" spans="1:37" x14ac:dyDescent="0.2">
      <c r="A15" s="5" t="s">
        <v>167</v>
      </c>
    </row>
    <row r="16" spans="1:37" x14ac:dyDescent="0.2">
      <c r="A16" s="5" t="s">
        <v>168</v>
      </c>
      <c r="B16" s="32"/>
      <c r="C16" s="32"/>
      <c r="D16" s="32"/>
      <c r="E16" s="32"/>
    </row>
    <row r="17" spans="1:5" x14ac:dyDescent="0.2">
      <c r="A17" s="5" t="s">
        <v>169</v>
      </c>
      <c r="B17" s="32"/>
      <c r="C17" s="32"/>
      <c r="D17" s="32"/>
      <c r="E17" s="32"/>
    </row>
    <row r="18" spans="1:5" x14ac:dyDescent="0.2">
      <c r="A18" s="5" t="s">
        <v>170</v>
      </c>
    </row>
    <row r="19" spans="1:5" x14ac:dyDescent="0.2">
      <c r="A19" s="5" t="s">
        <v>171</v>
      </c>
    </row>
    <row r="20" spans="1:5" x14ac:dyDescent="0.2">
      <c r="A20" s="59"/>
    </row>
    <row r="21" spans="1:5" x14ac:dyDescent="0.2">
      <c r="A21" s="32" t="s">
        <v>172</v>
      </c>
    </row>
    <row r="22" spans="1:5" x14ac:dyDescent="0.2">
      <c r="A22" s="60" t="s">
        <v>173</v>
      </c>
    </row>
    <row r="23" spans="1:5" x14ac:dyDescent="0.2">
      <c r="A23" s="60" t="s">
        <v>174</v>
      </c>
    </row>
  </sheetData>
  <phoneticPr fontId="20" type="noConversion"/>
  <pageMargins left="0.75" right="0.75" top="1" bottom="1" header="0" footer="0"/>
  <pageSetup orientation="portrait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X473"/>
  <sheetViews>
    <sheetView showGridLines="0" workbookViewId="0">
      <selection activeCell="A5" sqref="A5"/>
    </sheetView>
  </sheetViews>
  <sheetFormatPr baseColWidth="10" defaultColWidth="12.5703125" defaultRowHeight="12" x14ac:dyDescent="0.15"/>
  <cols>
    <col min="1" max="1" width="35.5703125" style="69" customWidth="1"/>
    <col min="2" max="2" width="6.140625" style="69" customWidth="1"/>
    <col min="3" max="3" width="6.28515625" style="69" bestFit="1" customWidth="1"/>
    <col min="4" max="16" width="6.28515625" style="69" customWidth="1"/>
    <col min="17" max="22" width="8.140625" style="69" customWidth="1"/>
    <col min="23" max="16384" width="12.5703125" style="69"/>
  </cols>
  <sheetData>
    <row r="1" spans="1:24" s="65" customFormat="1" ht="12.75" customHeight="1" x14ac:dyDescent="0.2">
      <c r="A1" s="61" t="s">
        <v>181</v>
      </c>
      <c r="B1" s="62"/>
      <c r="C1" s="63"/>
      <c r="D1" s="63"/>
      <c r="E1" s="63"/>
      <c r="F1" s="64"/>
      <c r="G1" s="63"/>
    </row>
    <row r="2" spans="1:24" s="65" customFormat="1" ht="12.75" customHeight="1" x14ac:dyDescent="0.2">
      <c r="A2" s="66" t="s">
        <v>1</v>
      </c>
      <c r="B2" s="67"/>
    </row>
    <row r="3" spans="1:24" s="65" customFormat="1" ht="12.75" customHeight="1" x14ac:dyDescent="0.2">
      <c r="A3" s="66" t="s">
        <v>2</v>
      </c>
      <c r="B3" s="67"/>
    </row>
    <row r="4" spans="1:24" s="65" customFormat="1" ht="12.75" customHeight="1" x14ac:dyDescent="0.2">
      <c r="A4" s="65" t="s">
        <v>303</v>
      </c>
      <c r="B4" s="67"/>
    </row>
    <row r="5" spans="1:24" ht="12.75" x14ac:dyDescent="0.2">
      <c r="A5" s="68"/>
      <c r="B5" s="68"/>
      <c r="C5" s="68"/>
      <c r="D5" s="68"/>
      <c r="E5" s="68"/>
      <c r="F5" s="68"/>
      <c r="G5" s="68"/>
      <c r="H5" s="68"/>
      <c r="I5" s="68"/>
      <c r="L5" s="70"/>
    </row>
    <row r="6" spans="1:24" ht="12.75" x14ac:dyDescent="0.2">
      <c r="A6" s="71" t="s">
        <v>182</v>
      </c>
      <c r="B6" s="72"/>
      <c r="C6" s="73">
        <v>1995</v>
      </c>
      <c r="D6" s="73">
        <v>1996</v>
      </c>
      <c r="E6" s="73">
        <v>1997</v>
      </c>
      <c r="F6" s="73">
        <v>1998</v>
      </c>
      <c r="G6" s="73">
        <v>1999</v>
      </c>
      <c r="H6" s="73">
        <v>2000</v>
      </c>
      <c r="I6" s="73">
        <v>2001</v>
      </c>
      <c r="J6" s="73">
        <v>2002</v>
      </c>
      <c r="K6" s="73">
        <v>2003</v>
      </c>
      <c r="L6" s="73">
        <v>2004</v>
      </c>
      <c r="M6" s="73">
        <v>2005</v>
      </c>
      <c r="N6" s="73">
        <v>2006</v>
      </c>
      <c r="O6" s="73">
        <v>2007</v>
      </c>
      <c r="P6" s="73">
        <v>2008</v>
      </c>
      <c r="Q6" s="73">
        <v>2009</v>
      </c>
      <c r="R6" s="73">
        <v>2010</v>
      </c>
      <c r="S6" s="73">
        <v>2011</v>
      </c>
      <c r="T6" s="73">
        <v>2012</v>
      </c>
      <c r="U6" s="73">
        <v>2013</v>
      </c>
      <c r="V6" s="73">
        <v>2014</v>
      </c>
      <c r="W6" s="73">
        <v>2015</v>
      </c>
      <c r="X6" s="73">
        <v>2016</v>
      </c>
    </row>
    <row r="7" spans="1:24" ht="12.75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74"/>
      <c r="L7" s="74"/>
      <c r="M7" s="74"/>
      <c r="N7" s="74"/>
      <c r="O7" s="74"/>
      <c r="P7" s="74"/>
      <c r="Q7" s="74"/>
      <c r="R7" s="74"/>
    </row>
    <row r="8" spans="1:24" ht="12.75" x14ac:dyDescent="0.2">
      <c r="A8" s="75" t="s">
        <v>190</v>
      </c>
      <c r="B8" s="76"/>
      <c r="C8" s="77">
        <v>1.27</v>
      </c>
      <c r="D8" s="77">
        <v>1.17</v>
      </c>
      <c r="E8" s="77">
        <v>0.99</v>
      </c>
      <c r="F8" s="78">
        <f>1246/1089</f>
        <v>1.1441689623507805</v>
      </c>
      <c r="G8" s="79">
        <v>0.98</v>
      </c>
      <c r="H8" s="78">
        <v>1.2017543859649122</v>
      </c>
      <c r="I8" s="78">
        <v>1.1730769230769231</v>
      </c>
      <c r="J8" s="78">
        <v>0.82542194092827004</v>
      </c>
      <c r="K8" s="78">
        <v>1.3077164366373901</v>
      </c>
      <c r="L8" s="78">
        <v>0.98634651600753298</v>
      </c>
      <c r="M8" s="78">
        <v>1.2051373528362468</v>
      </c>
      <c r="N8" s="78">
        <v>1.0457516339869282</v>
      </c>
      <c r="O8" s="78">
        <v>1.0278884462151394</v>
      </c>
      <c r="P8" s="78">
        <v>1.7173528668855771</v>
      </c>
      <c r="Q8" s="78">
        <v>1.3857302118171684</v>
      </c>
      <c r="R8" s="78">
        <v>0.99339558187201094</v>
      </c>
      <c r="S8" s="78">
        <v>1.2995203836930456</v>
      </c>
      <c r="T8" s="78">
        <v>1.1992799999999999</v>
      </c>
      <c r="U8" s="78">
        <v>1.1679809279295801</v>
      </c>
      <c r="V8" s="78">
        <v>1.2031640299750208</v>
      </c>
      <c r="W8" s="78">
        <v>0.82791371538956859</v>
      </c>
      <c r="X8" s="78">
        <v>0.77642581114172016</v>
      </c>
    </row>
    <row r="9" spans="1:24" ht="12.75" x14ac:dyDescent="0.2">
      <c r="A9" s="76"/>
      <c r="B9" s="76"/>
      <c r="C9" s="77"/>
      <c r="D9" s="77"/>
      <c r="E9" s="80"/>
      <c r="F9" s="79"/>
      <c r="G9" s="79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24" ht="12.75" x14ac:dyDescent="0.2">
      <c r="A10" s="75" t="s">
        <v>191</v>
      </c>
      <c r="B10" s="76"/>
      <c r="C10" s="77">
        <v>0.19</v>
      </c>
      <c r="D10" s="77">
        <v>0.27</v>
      </c>
      <c r="E10" s="77">
        <v>0.17</v>
      </c>
      <c r="F10" s="79">
        <f>1.246/8.9</f>
        <v>0.13999999999999999</v>
      </c>
      <c r="G10" s="79">
        <v>0.15</v>
      </c>
      <c r="H10" s="78">
        <v>0.15104740904079383</v>
      </c>
      <c r="I10" s="78">
        <v>0.18769230769230769</v>
      </c>
      <c r="J10" s="78">
        <v>0.10719178082191781</v>
      </c>
      <c r="K10" s="78">
        <v>0.23421348314606738</v>
      </c>
      <c r="L10" s="78">
        <v>0.16760000000000003</v>
      </c>
      <c r="M10" s="78">
        <v>0.16</v>
      </c>
      <c r="N10" s="78">
        <v>0.17</v>
      </c>
      <c r="O10" s="78">
        <v>0.24339622641509434</v>
      </c>
      <c r="P10" s="78">
        <v>0.23204778156996589</v>
      </c>
      <c r="Q10" s="78">
        <v>0.1965217391304348</v>
      </c>
      <c r="R10" s="78">
        <v>0.14588628762541808</v>
      </c>
      <c r="S10" s="78">
        <v>0.13930591259640102</v>
      </c>
      <c r="T10" s="78">
        <v>0.1343073047858942</v>
      </c>
      <c r="U10" s="78">
        <v>0.16124050632911394</v>
      </c>
      <c r="V10" s="78">
        <v>0.13664302600472814</v>
      </c>
      <c r="W10" s="78">
        <v>0.10648033126293996</v>
      </c>
      <c r="X10" s="78">
        <v>9.8022727272727261E-2</v>
      </c>
    </row>
    <row r="11" spans="1:24" ht="12.75" x14ac:dyDescent="0.2">
      <c r="A11" s="76"/>
      <c r="B11" s="76"/>
      <c r="C11" s="77"/>
      <c r="D11" s="77"/>
      <c r="E11" s="80"/>
      <c r="F11" s="79"/>
      <c r="G11" s="79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24" ht="12.75" x14ac:dyDescent="0.2">
      <c r="A12" s="81" t="s">
        <v>192</v>
      </c>
      <c r="B12" s="68"/>
      <c r="C12" s="77">
        <v>0.86</v>
      </c>
      <c r="D12" s="77">
        <v>0.89</v>
      </c>
      <c r="E12" s="77">
        <v>0.72</v>
      </c>
      <c r="F12" s="78">
        <f>1309/2430</f>
        <v>0.53868312757201642</v>
      </c>
      <c r="G12" s="79">
        <v>0.78</v>
      </c>
      <c r="H12" s="78">
        <v>0.76274065685164216</v>
      </c>
      <c r="I12" s="78">
        <v>0.71034482758620687</v>
      </c>
      <c r="J12" s="78">
        <v>0.5873090481786134</v>
      </c>
      <c r="K12" s="78">
        <v>0.62949240459429423</v>
      </c>
      <c r="L12" s="78">
        <v>0.65993031358885013</v>
      </c>
      <c r="M12" s="78">
        <v>0.53666545056548709</v>
      </c>
      <c r="N12" s="78">
        <v>0.74761904761904763</v>
      </c>
      <c r="O12" s="78">
        <v>0.59344262295081962</v>
      </c>
      <c r="P12" s="78">
        <v>0.8629672584530288</v>
      </c>
      <c r="Q12" s="78">
        <v>0.58025042686397266</v>
      </c>
      <c r="R12" s="78">
        <v>0.53886599403154756</v>
      </c>
      <c r="S12" s="78">
        <v>0.5625509372453138</v>
      </c>
      <c r="T12" s="78">
        <v>0.51234628627643874</v>
      </c>
      <c r="U12" s="78" t="s">
        <v>299</v>
      </c>
      <c r="V12" s="78" t="s">
        <v>299</v>
      </c>
      <c r="W12" s="78" t="s">
        <v>299</v>
      </c>
      <c r="X12" s="78" t="s">
        <v>299</v>
      </c>
    </row>
    <row r="13" spans="1:24" ht="12.75" x14ac:dyDescent="0.2">
      <c r="A13" s="68"/>
      <c r="B13" s="68"/>
      <c r="C13" s="79"/>
      <c r="D13" s="79"/>
      <c r="E13" s="79"/>
      <c r="F13" s="79"/>
      <c r="G13" s="79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24" ht="12.75" x14ac:dyDescent="0.2">
      <c r="A14" s="81" t="s">
        <v>193</v>
      </c>
      <c r="B14" s="68"/>
      <c r="C14" s="77">
        <f>0.94/5.05</f>
        <v>0.18613861386138614</v>
      </c>
      <c r="D14" s="77">
        <f>1.35/6</f>
        <v>0.22500000000000001</v>
      </c>
      <c r="E14" s="77">
        <f>1.61/7.38</f>
        <v>0.21815718157181574</v>
      </c>
      <c r="F14" s="78">
        <f>1.46/8.9</f>
        <v>0.16404494382022472</v>
      </c>
      <c r="G14" s="79">
        <v>0.16</v>
      </c>
      <c r="H14" s="78">
        <v>0.16427783902976847</v>
      </c>
      <c r="I14" s="78">
        <v>0.2</v>
      </c>
      <c r="J14" s="78">
        <v>0.13013698630136986</v>
      </c>
      <c r="K14" s="78">
        <v>0.19101123595505617</v>
      </c>
      <c r="L14" s="78">
        <v>0.17</v>
      </c>
      <c r="M14" s="78">
        <v>0.18636363636363634</v>
      </c>
      <c r="N14" s="78">
        <v>0.18</v>
      </c>
      <c r="O14" s="78">
        <v>0.24528301886792453</v>
      </c>
      <c r="P14" s="78">
        <v>0.24914675767918087</v>
      </c>
      <c r="Q14" s="78">
        <v>0.19762845849802371</v>
      </c>
      <c r="R14" s="78">
        <v>0.21404682274247494</v>
      </c>
      <c r="S14" s="78">
        <v>0.20308483290488433</v>
      </c>
      <c r="T14" s="78">
        <v>0.19143576826196471</v>
      </c>
      <c r="U14" s="78">
        <v>0.21518987341772153</v>
      </c>
      <c r="V14" s="78">
        <v>0.23404255319148939</v>
      </c>
      <c r="W14" s="78">
        <v>0.16770186335403728</v>
      </c>
      <c r="X14" s="78">
        <v>0.17851208745737035</v>
      </c>
    </row>
    <row r="15" spans="1:24" ht="12.75" x14ac:dyDescent="0.2">
      <c r="A15" s="68"/>
      <c r="B15" s="68"/>
      <c r="C15" s="77"/>
      <c r="D15" s="77"/>
      <c r="E15" s="77"/>
      <c r="F15" s="79"/>
      <c r="G15" s="79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24" ht="12.75" x14ac:dyDescent="0.2">
      <c r="A16" s="81" t="s">
        <v>194</v>
      </c>
      <c r="B16" s="68"/>
      <c r="C16" s="77">
        <v>3.19</v>
      </c>
      <c r="D16" s="77">
        <v>3.25</v>
      </c>
      <c r="E16" s="77">
        <v>2.96</v>
      </c>
      <c r="F16" s="78">
        <f>16.893/8.9</f>
        <v>1.8980898876404495</v>
      </c>
      <c r="G16" s="79">
        <v>1.56</v>
      </c>
      <c r="H16" s="78">
        <v>1.6879823594266814</v>
      </c>
      <c r="I16" s="78">
        <v>2.8307692307692309</v>
      </c>
      <c r="J16" s="78">
        <v>4.5301369863013701</v>
      </c>
      <c r="K16" s="78">
        <v>3.64</v>
      </c>
      <c r="L16" s="78">
        <v>2.74</v>
      </c>
      <c r="M16" s="78">
        <v>1.66</v>
      </c>
      <c r="N16" s="78">
        <v>1.94</v>
      </c>
      <c r="O16" s="78">
        <v>2.0283018867924527</v>
      </c>
      <c r="P16" s="78">
        <v>1.1672354948805461</v>
      </c>
      <c r="Q16" s="78">
        <v>1.9169960474308301</v>
      </c>
      <c r="R16" s="78">
        <v>2.2909698996655519</v>
      </c>
      <c r="S16" s="78">
        <v>1.7866323907455013</v>
      </c>
      <c r="T16" s="78">
        <v>1.5692695214105794</v>
      </c>
      <c r="U16" s="78">
        <v>1.6531645569620252</v>
      </c>
      <c r="V16" s="78">
        <v>1.9243498817966902</v>
      </c>
      <c r="W16" s="78">
        <v>2.1105590062111799</v>
      </c>
      <c r="X16" s="78">
        <v>1.7874601487778956</v>
      </c>
    </row>
    <row r="17" spans="1:24" ht="12.75" x14ac:dyDescent="0.2">
      <c r="A17" s="68"/>
      <c r="B17" s="68"/>
      <c r="C17" s="77"/>
      <c r="D17" s="77"/>
      <c r="E17" s="77"/>
      <c r="F17" s="79"/>
      <c r="G17" s="79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24" ht="12.75" x14ac:dyDescent="0.2">
      <c r="A18" s="82" t="s">
        <v>195</v>
      </c>
      <c r="B18" s="83"/>
      <c r="C18" s="84">
        <v>0.23</v>
      </c>
      <c r="D18" s="84">
        <v>0.28000000000000003</v>
      </c>
      <c r="E18" s="84">
        <v>0.26</v>
      </c>
      <c r="F18" s="85">
        <f>2.566/8.9</f>
        <v>0.288314606741573</v>
      </c>
      <c r="G18" s="86">
        <v>0.27</v>
      </c>
      <c r="H18" s="85">
        <v>0.1414553472987872</v>
      </c>
      <c r="I18" s="85">
        <v>0.16307692307692306</v>
      </c>
      <c r="J18" s="85">
        <v>0.16890410958904112</v>
      </c>
      <c r="K18" s="85">
        <v>0.28999999999999998</v>
      </c>
      <c r="L18" s="85">
        <v>0.19288</v>
      </c>
      <c r="M18" s="85">
        <v>0.15709090909090909</v>
      </c>
      <c r="N18" s="85">
        <v>0.17</v>
      </c>
      <c r="O18" s="85">
        <v>0.16981132075471697</v>
      </c>
      <c r="P18" s="85">
        <v>0.23464163822525597</v>
      </c>
      <c r="Q18" s="85">
        <v>0.21478260869565216</v>
      </c>
      <c r="R18" s="85">
        <v>0.16806020066889632</v>
      </c>
      <c r="S18" s="85">
        <f>4806/37400</f>
        <v>0.12850267379679145</v>
      </c>
      <c r="T18" s="85">
        <f>5259/39700</f>
        <v>0.13246851385390429</v>
      </c>
      <c r="U18" s="85">
        <v>0.14214099216710183</v>
      </c>
      <c r="V18" s="85">
        <v>0.14569739952718677</v>
      </c>
      <c r="W18" s="85">
        <v>0.12696581196581197</v>
      </c>
      <c r="X18" s="85">
        <v>0.12624867162592987</v>
      </c>
    </row>
    <row r="19" spans="1:24" ht="12.75" x14ac:dyDescent="0.2">
      <c r="A19" s="68"/>
      <c r="B19" s="68"/>
      <c r="C19" s="68"/>
      <c r="D19" s="68"/>
      <c r="E19" s="68"/>
      <c r="F19" s="68"/>
      <c r="G19" s="68"/>
      <c r="H19" s="68"/>
      <c r="I19" s="68"/>
    </row>
    <row r="20" spans="1:24" ht="12.75" x14ac:dyDescent="0.2">
      <c r="A20" s="75" t="s">
        <v>183</v>
      </c>
      <c r="B20" s="68"/>
      <c r="C20" s="68"/>
      <c r="D20" s="68"/>
      <c r="E20" s="68"/>
      <c r="F20" s="68"/>
      <c r="G20" s="68"/>
      <c r="H20" s="68"/>
      <c r="I20" s="68"/>
    </row>
    <row r="21" spans="1:24" ht="12.75" x14ac:dyDescent="0.2">
      <c r="A21" s="68" t="s">
        <v>184</v>
      </c>
      <c r="B21" s="68"/>
      <c r="C21" s="68"/>
      <c r="D21" s="68"/>
      <c r="E21" s="68"/>
      <c r="F21" s="68"/>
      <c r="G21" s="68"/>
      <c r="H21" s="68"/>
      <c r="I21" s="68"/>
    </row>
    <row r="22" spans="1:24" ht="12.75" x14ac:dyDescent="0.2">
      <c r="A22" s="68" t="s">
        <v>185</v>
      </c>
      <c r="B22" s="68"/>
    </row>
    <row r="23" spans="1:24" ht="12.75" x14ac:dyDescent="0.2">
      <c r="A23" s="68" t="s">
        <v>186</v>
      </c>
      <c r="B23" s="68"/>
    </row>
    <row r="24" spans="1:24" ht="12.75" x14ac:dyDescent="0.2">
      <c r="A24" s="68" t="s">
        <v>187</v>
      </c>
      <c r="B24" s="68"/>
    </row>
    <row r="25" spans="1:24" ht="12.75" x14ac:dyDescent="0.2">
      <c r="A25" s="68" t="s">
        <v>188</v>
      </c>
      <c r="B25" s="68"/>
    </row>
    <row r="26" spans="1:24" ht="12.75" x14ac:dyDescent="0.2">
      <c r="A26" s="68" t="s">
        <v>189</v>
      </c>
      <c r="B26" s="68"/>
      <c r="V26" s="87"/>
    </row>
    <row r="27" spans="1:24" ht="12.75" x14ac:dyDescent="0.2">
      <c r="A27" s="68"/>
      <c r="B27" s="68"/>
    </row>
    <row r="28" spans="1:24" ht="12.75" x14ac:dyDescent="0.2">
      <c r="A28" s="68"/>
      <c r="B28" s="68"/>
    </row>
    <row r="29" spans="1:24" ht="12.75" x14ac:dyDescent="0.2">
      <c r="A29" s="68"/>
      <c r="B29" s="68"/>
    </row>
    <row r="30" spans="1:24" ht="12.75" x14ac:dyDescent="0.2">
      <c r="A30" s="68"/>
      <c r="B30" s="68"/>
    </row>
    <row r="31" spans="1:24" ht="12.75" x14ac:dyDescent="0.2">
      <c r="A31" s="68"/>
      <c r="B31" s="68"/>
    </row>
    <row r="32" spans="1:24" ht="12.75" x14ac:dyDescent="0.2">
      <c r="A32" s="68"/>
      <c r="B32" s="68"/>
    </row>
    <row r="33" spans="1:2" ht="12.75" x14ac:dyDescent="0.2">
      <c r="A33" s="88"/>
      <c r="B33" s="68"/>
    </row>
    <row r="34" spans="1:2" ht="12.75" x14ac:dyDescent="0.2">
      <c r="A34" s="68"/>
      <c r="B34" s="68"/>
    </row>
    <row r="35" spans="1:2" ht="12.75" x14ac:dyDescent="0.2">
      <c r="A35" s="68"/>
      <c r="B35" s="68"/>
    </row>
    <row r="36" spans="1:2" ht="12.75" x14ac:dyDescent="0.2">
      <c r="A36" s="68"/>
      <c r="B36" s="68"/>
    </row>
    <row r="37" spans="1:2" ht="12.75" x14ac:dyDescent="0.2">
      <c r="A37" s="68"/>
      <c r="B37" s="68"/>
    </row>
    <row r="38" spans="1:2" ht="12.75" x14ac:dyDescent="0.2">
      <c r="A38" s="68"/>
      <c r="B38" s="68"/>
    </row>
    <row r="39" spans="1:2" ht="12.75" x14ac:dyDescent="0.2">
      <c r="A39" s="68"/>
      <c r="B39" s="68"/>
    </row>
    <row r="40" spans="1:2" ht="12.75" x14ac:dyDescent="0.2">
      <c r="A40" s="68"/>
      <c r="B40" s="68"/>
    </row>
    <row r="41" spans="1:2" ht="12.75" x14ac:dyDescent="0.2">
      <c r="A41" s="68"/>
      <c r="B41" s="68"/>
    </row>
    <row r="42" spans="1:2" ht="12.75" x14ac:dyDescent="0.2">
      <c r="A42" s="68"/>
      <c r="B42" s="68"/>
    </row>
    <row r="43" spans="1:2" ht="12.75" x14ac:dyDescent="0.2">
      <c r="A43" s="68"/>
      <c r="B43" s="68"/>
    </row>
    <row r="44" spans="1:2" ht="12.75" x14ac:dyDescent="0.2">
      <c r="A44" s="68"/>
      <c r="B44" s="68"/>
    </row>
    <row r="45" spans="1:2" ht="12.75" x14ac:dyDescent="0.2">
      <c r="A45" s="68"/>
      <c r="B45" s="68"/>
    </row>
    <row r="46" spans="1:2" ht="12.75" x14ac:dyDescent="0.2">
      <c r="A46" s="68"/>
      <c r="B46" s="68"/>
    </row>
    <row r="47" spans="1:2" ht="12.75" x14ac:dyDescent="0.2">
      <c r="A47" s="68"/>
      <c r="B47" s="68"/>
    </row>
    <row r="48" spans="1:2" ht="12.75" x14ac:dyDescent="0.2">
      <c r="A48" s="68"/>
      <c r="B48" s="68"/>
    </row>
    <row r="49" spans="1:2" ht="12.75" x14ac:dyDescent="0.2">
      <c r="A49" s="68"/>
      <c r="B49" s="68"/>
    </row>
    <row r="50" spans="1:2" ht="12.75" x14ac:dyDescent="0.2">
      <c r="A50" s="68"/>
      <c r="B50" s="68"/>
    </row>
    <row r="51" spans="1:2" ht="12.75" x14ac:dyDescent="0.2">
      <c r="A51" s="68"/>
      <c r="B51" s="68"/>
    </row>
    <row r="52" spans="1:2" ht="12.75" x14ac:dyDescent="0.2">
      <c r="A52" s="68"/>
      <c r="B52" s="68"/>
    </row>
    <row r="53" spans="1:2" ht="12.75" x14ac:dyDescent="0.2">
      <c r="A53" s="68"/>
      <c r="B53" s="68"/>
    </row>
    <row r="54" spans="1:2" ht="12.75" x14ac:dyDescent="0.2">
      <c r="A54" s="68"/>
      <c r="B54" s="68"/>
    </row>
    <row r="55" spans="1:2" ht="12.75" x14ac:dyDescent="0.2">
      <c r="A55" s="68"/>
      <c r="B55" s="68"/>
    </row>
    <row r="56" spans="1:2" ht="12.75" x14ac:dyDescent="0.2">
      <c r="A56" s="68"/>
      <c r="B56" s="68"/>
    </row>
    <row r="57" spans="1:2" ht="12.75" x14ac:dyDescent="0.2">
      <c r="A57" s="68"/>
      <c r="B57" s="68"/>
    </row>
    <row r="58" spans="1:2" ht="12.75" x14ac:dyDescent="0.2">
      <c r="A58" s="68"/>
      <c r="B58" s="68"/>
    </row>
    <row r="59" spans="1:2" ht="12.75" x14ac:dyDescent="0.2">
      <c r="A59" s="68"/>
      <c r="B59" s="68"/>
    </row>
    <row r="60" spans="1:2" ht="12.75" x14ac:dyDescent="0.2">
      <c r="A60" s="68"/>
      <c r="B60" s="68"/>
    </row>
    <row r="61" spans="1:2" ht="12.75" x14ac:dyDescent="0.2">
      <c r="A61" s="68"/>
      <c r="B61" s="68"/>
    </row>
    <row r="62" spans="1:2" ht="12.75" x14ac:dyDescent="0.2">
      <c r="A62" s="68"/>
      <c r="B62" s="68"/>
    </row>
    <row r="63" spans="1:2" ht="12.75" x14ac:dyDescent="0.2">
      <c r="A63" s="68"/>
      <c r="B63" s="68"/>
    </row>
    <row r="64" spans="1:2" ht="12.75" x14ac:dyDescent="0.2">
      <c r="A64" s="68"/>
      <c r="B64" s="68"/>
    </row>
    <row r="65" spans="1:2" ht="12.75" x14ac:dyDescent="0.2">
      <c r="A65" s="68"/>
      <c r="B65" s="68"/>
    </row>
    <row r="66" spans="1:2" ht="12.75" x14ac:dyDescent="0.2">
      <c r="A66" s="68"/>
      <c r="B66" s="68"/>
    </row>
    <row r="67" spans="1:2" ht="12.75" x14ac:dyDescent="0.2">
      <c r="A67" s="68"/>
      <c r="B67" s="68"/>
    </row>
    <row r="68" spans="1:2" ht="12.75" x14ac:dyDescent="0.2">
      <c r="A68" s="68"/>
      <c r="B68" s="68"/>
    </row>
    <row r="69" spans="1:2" ht="12.75" x14ac:dyDescent="0.2">
      <c r="A69" s="68"/>
      <c r="B69" s="68"/>
    </row>
    <row r="70" spans="1:2" ht="12.75" x14ac:dyDescent="0.2">
      <c r="A70" s="68"/>
      <c r="B70" s="68"/>
    </row>
    <row r="71" spans="1:2" ht="12.75" x14ac:dyDescent="0.2">
      <c r="A71" s="68"/>
      <c r="B71" s="68"/>
    </row>
    <row r="72" spans="1:2" ht="12.75" x14ac:dyDescent="0.2">
      <c r="A72" s="68"/>
      <c r="B72" s="68"/>
    </row>
    <row r="73" spans="1:2" ht="12.75" x14ac:dyDescent="0.2">
      <c r="A73" s="68"/>
      <c r="B73" s="68"/>
    </row>
    <row r="74" spans="1:2" ht="12.75" x14ac:dyDescent="0.2">
      <c r="A74" s="68"/>
      <c r="B74" s="68"/>
    </row>
    <row r="75" spans="1:2" ht="12.75" x14ac:dyDescent="0.2">
      <c r="A75" s="68"/>
      <c r="B75" s="68"/>
    </row>
    <row r="76" spans="1:2" ht="12.75" x14ac:dyDescent="0.2">
      <c r="A76" s="68"/>
      <c r="B76" s="68"/>
    </row>
    <row r="77" spans="1:2" ht="12.75" x14ac:dyDescent="0.2">
      <c r="A77" s="68"/>
      <c r="B77" s="68"/>
    </row>
    <row r="78" spans="1:2" ht="12.75" x14ac:dyDescent="0.2">
      <c r="A78" s="68"/>
      <c r="B78" s="68"/>
    </row>
    <row r="79" spans="1:2" ht="12.75" x14ac:dyDescent="0.2">
      <c r="A79" s="68"/>
      <c r="B79" s="68"/>
    </row>
    <row r="80" spans="1:2" ht="12.75" x14ac:dyDescent="0.2">
      <c r="A80" s="68"/>
      <c r="B80" s="68"/>
    </row>
    <row r="81" spans="1:2" ht="12.75" x14ac:dyDescent="0.2">
      <c r="A81" s="68"/>
      <c r="B81" s="68"/>
    </row>
    <row r="82" spans="1:2" ht="12.75" x14ac:dyDescent="0.2">
      <c r="A82" s="68"/>
      <c r="B82" s="68"/>
    </row>
    <row r="83" spans="1:2" ht="12.75" x14ac:dyDescent="0.2">
      <c r="A83" s="68"/>
      <c r="B83" s="68"/>
    </row>
    <row r="84" spans="1:2" ht="12.75" x14ac:dyDescent="0.2">
      <c r="A84" s="68"/>
      <c r="B84" s="68"/>
    </row>
    <row r="85" spans="1:2" ht="12.75" x14ac:dyDescent="0.2">
      <c r="A85" s="68"/>
      <c r="B85" s="68"/>
    </row>
    <row r="86" spans="1:2" ht="12.75" x14ac:dyDescent="0.2">
      <c r="A86" s="68"/>
      <c r="B86" s="68"/>
    </row>
    <row r="87" spans="1:2" ht="12.75" x14ac:dyDescent="0.2">
      <c r="A87" s="68"/>
      <c r="B87" s="68"/>
    </row>
    <row r="88" spans="1:2" ht="12.75" x14ac:dyDescent="0.2">
      <c r="A88" s="68"/>
      <c r="B88" s="68"/>
    </row>
    <row r="89" spans="1:2" ht="12.75" x14ac:dyDescent="0.2">
      <c r="A89" s="68"/>
      <c r="B89" s="68"/>
    </row>
    <row r="90" spans="1:2" ht="12.75" x14ac:dyDescent="0.2">
      <c r="A90" s="68"/>
      <c r="B90" s="68"/>
    </row>
    <row r="91" spans="1:2" ht="12.75" x14ac:dyDescent="0.2">
      <c r="A91" s="68"/>
      <c r="B91" s="68"/>
    </row>
    <row r="92" spans="1:2" ht="12.75" x14ac:dyDescent="0.2">
      <c r="A92" s="68"/>
      <c r="B92" s="68"/>
    </row>
    <row r="93" spans="1:2" ht="12.75" x14ac:dyDescent="0.2">
      <c r="A93" s="68"/>
      <c r="B93" s="68"/>
    </row>
    <row r="94" spans="1:2" ht="12.75" x14ac:dyDescent="0.2">
      <c r="A94" s="68"/>
      <c r="B94" s="68"/>
    </row>
    <row r="95" spans="1:2" ht="12.75" x14ac:dyDescent="0.2">
      <c r="A95" s="68"/>
      <c r="B95" s="68"/>
    </row>
    <row r="96" spans="1:2" ht="12.75" x14ac:dyDescent="0.2">
      <c r="A96" s="68"/>
      <c r="B96" s="68"/>
    </row>
    <row r="97" spans="1:2" ht="12.75" x14ac:dyDescent="0.2">
      <c r="A97" s="68"/>
      <c r="B97" s="68"/>
    </row>
    <row r="98" spans="1:2" ht="12.75" x14ac:dyDescent="0.2">
      <c r="A98" s="68"/>
      <c r="B98" s="68"/>
    </row>
    <row r="99" spans="1:2" ht="12.75" x14ac:dyDescent="0.2">
      <c r="A99" s="68"/>
      <c r="B99" s="68"/>
    </row>
    <row r="100" spans="1:2" ht="12.75" x14ac:dyDescent="0.2">
      <c r="A100" s="68"/>
      <c r="B100" s="68"/>
    </row>
    <row r="101" spans="1:2" ht="12.75" x14ac:dyDescent="0.2">
      <c r="A101" s="68"/>
      <c r="B101" s="68"/>
    </row>
    <row r="102" spans="1:2" ht="12.75" x14ac:dyDescent="0.2">
      <c r="A102" s="68"/>
      <c r="B102" s="68"/>
    </row>
    <row r="103" spans="1:2" ht="12.75" x14ac:dyDescent="0.2">
      <c r="A103" s="68"/>
      <c r="B103" s="68"/>
    </row>
    <row r="104" spans="1:2" ht="12.75" x14ac:dyDescent="0.2">
      <c r="A104" s="68"/>
      <c r="B104" s="68"/>
    </row>
    <row r="105" spans="1:2" ht="12.75" x14ac:dyDescent="0.2">
      <c r="A105" s="68"/>
      <c r="B105" s="68"/>
    </row>
    <row r="106" spans="1:2" ht="12.75" x14ac:dyDescent="0.2">
      <c r="A106" s="68"/>
      <c r="B106" s="68"/>
    </row>
    <row r="107" spans="1:2" ht="12.75" x14ac:dyDescent="0.2">
      <c r="A107" s="68"/>
      <c r="B107" s="68"/>
    </row>
    <row r="108" spans="1:2" ht="12.75" x14ac:dyDescent="0.2">
      <c r="A108" s="68"/>
      <c r="B108" s="68"/>
    </row>
    <row r="109" spans="1:2" ht="12.75" x14ac:dyDescent="0.2">
      <c r="A109" s="68"/>
      <c r="B109" s="68"/>
    </row>
    <row r="110" spans="1:2" ht="12.75" x14ac:dyDescent="0.2">
      <c r="A110" s="68"/>
      <c r="B110" s="68"/>
    </row>
    <row r="111" spans="1:2" ht="12.75" x14ac:dyDescent="0.2">
      <c r="A111" s="68"/>
      <c r="B111" s="68"/>
    </row>
    <row r="112" spans="1:2" ht="12.75" x14ac:dyDescent="0.2">
      <c r="A112" s="68"/>
      <c r="B112" s="68"/>
    </row>
    <row r="113" spans="1:2" ht="12.75" x14ac:dyDescent="0.2">
      <c r="A113" s="68"/>
      <c r="B113" s="68"/>
    </row>
    <row r="114" spans="1:2" ht="12.75" x14ac:dyDescent="0.2">
      <c r="A114" s="68"/>
      <c r="B114" s="68"/>
    </row>
    <row r="115" spans="1:2" ht="12.75" x14ac:dyDescent="0.2">
      <c r="A115" s="68"/>
      <c r="B115" s="68"/>
    </row>
    <row r="116" spans="1:2" ht="12.75" x14ac:dyDescent="0.2">
      <c r="A116" s="68"/>
      <c r="B116" s="68"/>
    </row>
    <row r="117" spans="1:2" ht="12.75" x14ac:dyDescent="0.2">
      <c r="A117" s="68"/>
      <c r="B117" s="68"/>
    </row>
    <row r="118" spans="1:2" ht="12.75" x14ac:dyDescent="0.2">
      <c r="A118" s="68"/>
      <c r="B118" s="68"/>
    </row>
    <row r="119" spans="1:2" ht="12.75" x14ac:dyDescent="0.2">
      <c r="A119" s="68"/>
      <c r="B119" s="68"/>
    </row>
    <row r="120" spans="1:2" ht="12.75" x14ac:dyDescent="0.2">
      <c r="A120" s="68"/>
      <c r="B120" s="68"/>
    </row>
    <row r="121" spans="1:2" ht="12.75" x14ac:dyDescent="0.2">
      <c r="A121" s="68"/>
      <c r="B121" s="68"/>
    </row>
    <row r="122" spans="1:2" ht="12.75" x14ac:dyDescent="0.2">
      <c r="A122" s="68"/>
      <c r="B122" s="68"/>
    </row>
    <row r="123" spans="1:2" ht="12.75" x14ac:dyDescent="0.2">
      <c r="A123" s="68"/>
      <c r="B123" s="68"/>
    </row>
    <row r="124" spans="1:2" ht="12.75" x14ac:dyDescent="0.2">
      <c r="A124" s="68"/>
      <c r="B124" s="68"/>
    </row>
    <row r="125" spans="1:2" ht="12.75" x14ac:dyDescent="0.2">
      <c r="A125" s="68"/>
      <c r="B125" s="68"/>
    </row>
    <row r="126" spans="1:2" ht="12.75" x14ac:dyDescent="0.2">
      <c r="A126" s="68"/>
      <c r="B126" s="68"/>
    </row>
    <row r="127" spans="1:2" ht="12.75" x14ac:dyDescent="0.2">
      <c r="A127" s="68"/>
      <c r="B127" s="68"/>
    </row>
    <row r="128" spans="1:2" ht="12.75" x14ac:dyDescent="0.2">
      <c r="A128" s="68"/>
      <c r="B128" s="68"/>
    </row>
    <row r="129" spans="1:2" ht="12.75" x14ac:dyDescent="0.2">
      <c r="A129" s="68"/>
      <c r="B129" s="68"/>
    </row>
    <row r="130" spans="1:2" ht="12.75" x14ac:dyDescent="0.2">
      <c r="A130" s="68"/>
      <c r="B130" s="68"/>
    </row>
    <row r="131" spans="1:2" ht="12.75" x14ac:dyDescent="0.2">
      <c r="A131" s="68"/>
      <c r="B131" s="68"/>
    </row>
    <row r="132" spans="1:2" ht="12.75" x14ac:dyDescent="0.2">
      <c r="A132" s="68"/>
      <c r="B132" s="68"/>
    </row>
    <row r="133" spans="1:2" ht="12.75" x14ac:dyDescent="0.2">
      <c r="A133" s="68"/>
      <c r="B133" s="68"/>
    </row>
    <row r="134" spans="1:2" ht="12.75" x14ac:dyDescent="0.2">
      <c r="A134" s="68"/>
      <c r="B134" s="68"/>
    </row>
    <row r="135" spans="1:2" ht="12.75" x14ac:dyDescent="0.2">
      <c r="A135" s="68"/>
      <c r="B135" s="68"/>
    </row>
    <row r="136" spans="1:2" ht="12.75" x14ac:dyDescent="0.2">
      <c r="A136" s="68"/>
      <c r="B136" s="68"/>
    </row>
    <row r="137" spans="1:2" ht="12.75" x14ac:dyDescent="0.2">
      <c r="A137" s="68"/>
      <c r="B137" s="68"/>
    </row>
    <row r="138" spans="1:2" ht="12.75" x14ac:dyDescent="0.2">
      <c r="A138" s="68"/>
      <c r="B138" s="68"/>
    </row>
    <row r="139" spans="1:2" ht="12.75" x14ac:dyDescent="0.2">
      <c r="A139" s="68"/>
      <c r="B139" s="68"/>
    </row>
    <row r="140" spans="1:2" ht="12.75" x14ac:dyDescent="0.2">
      <c r="A140" s="68"/>
      <c r="B140" s="68"/>
    </row>
    <row r="141" spans="1:2" ht="12.75" x14ac:dyDescent="0.2">
      <c r="A141" s="68"/>
      <c r="B141" s="68"/>
    </row>
    <row r="142" spans="1:2" ht="12.75" x14ac:dyDescent="0.2">
      <c r="A142" s="68"/>
      <c r="B142" s="68"/>
    </row>
    <row r="143" spans="1:2" ht="12.75" x14ac:dyDescent="0.2">
      <c r="A143" s="68"/>
      <c r="B143" s="68"/>
    </row>
    <row r="144" spans="1:2" ht="12.75" x14ac:dyDescent="0.2">
      <c r="A144" s="68"/>
      <c r="B144" s="68"/>
    </row>
    <row r="145" spans="1:2" ht="12.75" x14ac:dyDescent="0.2">
      <c r="A145" s="68"/>
      <c r="B145" s="68"/>
    </row>
    <row r="146" spans="1:2" ht="12.75" x14ac:dyDescent="0.2">
      <c r="A146" s="68"/>
      <c r="B146" s="68"/>
    </row>
    <row r="147" spans="1:2" ht="12.75" x14ac:dyDescent="0.2">
      <c r="A147" s="68"/>
      <c r="B147" s="68"/>
    </row>
    <row r="148" spans="1:2" ht="12.75" x14ac:dyDescent="0.2">
      <c r="A148" s="68"/>
      <c r="B148" s="68"/>
    </row>
    <row r="149" spans="1:2" ht="12.75" x14ac:dyDescent="0.2">
      <c r="A149" s="68"/>
      <c r="B149" s="68"/>
    </row>
    <row r="150" spans="1:2" ht="12.75" x14ac:dyDescent="0.2">
      <c r="A150" s="68"/>
      <c r="B150" s="68"/>
    </row>
    <row r="151" spans="1:2" ht="12.75" x14ac:dyDescent="0.2">
      <c r="A151" s="68"/>
      <c r="B151" s="68"/>
    </row>
    <row r="152" spans="1:2" ht="12.75" x14ac:dyDescent="0.2">
      <c r="A152" s="68"/>
      <c r="B152" s="68"/>
    </row>
    <row r="153" spans="1:2" ht="12.75" x14ac:dyDescent="0.2">
      <c r="A153" s="68"/>
      <c r="B153" s="68"/>
    </row>
    <row r="154" spans="1:2" ht="12.75" x14ac:dyDescent="0.2">
      <c r="A154" s="68"/>
      <c r="B154" s="68"/>
    </row>
    <row r="155" spans="1:2" ht="12.75" x14ac:dyDescent="0.2">
      <c r="A155" s="68"/>
      <c r="B155" s="68"/>
    </row>
    <row r="156" spans="1:2" ht="12.75" x14ac:dyDescent="0.2">
      <c r="A156" s="68"/>
      <c r="B156" s="68"/>
    </row>
    <row r="157" spans="1:2" ht="12.75" x14ac:dyDescent="0.2">
      <c r="A157" s="68"/>
      <c r="B157" s="68"/>
    </row>
    <row r="158" spans="1:2" ht="12.75" x14ac:dyDescent="0.2">
      <c r="A158" s="68"/>
      <c r="B158" s="68"/>
    </row>
    <row r="159" spans="1:2" ht="12.75" x14ac:dyDescent="0.2">
      <c r="A159" s="68"/>
      <c r="B159" s="68"/>
    </row>
    <row r="160" spans="1:2" ht="12.75" x14ac:dyDescent="0.2">
      <c r="A160" s="68"/>
      <c r="B160" s="68"/>
    </row>
    <row r="161" spans="1:2" ht="12.75" x14ac:dyDescent="0.2">
      <c r="A161" s="68"/>
      <c r="B161" s="68"/>
    </row>
    <row r="162" spans="1:2" ht="12.75" x14ac:dyDescent="0.2">
      <c r="A162" s="68"/>
      <c r="B162" s="68"/>
    </row>
    <row r="163" spans="1:2" ht="12.75" x14ac:dyDescent="0.2">
      <c r="A163" s="68"/>
      <c r="B163" s="68"/>
    </row>
    <row r="164" spans="1:2" ht="12.75" x14ac:dyDescent="0.2">
      <c r="A164" s="68"/>
      <c r="B164" s="68"/>
    </row>
    <row r="165" spans="1:2" ht="12.75" x14ac:dyDescent="0.2">
      <c r="A165" s="68"/>
      <c r="B165" s="68"/>
    </row>
    <row r="166" spans="1:2" ht="12.75" x14ac:dyDescent="0.2">
      <c r="A166" s="68"/>
      <c r="B166" s="68"/>
    </row>
    <row r="167" spans="1:2" ht="12.75" x14ac:dyDescent="0.2">
      <c r="A167" s="68"/>
      <c r="B167" s="68"/>
    </row>
    <row r="168" spans="1:2" ht="12.75" x14ac:dyDescent="0.2">
      <c r="A168" s="68"/>
      <c r="B168" s="68"/>
    </row>
    <row r="169" spans="1:2" ht="12.75" x14ac:dyDescent="0.2">
      <c r="A169" s="68"/>
      <c r="B169" s="68"/>
    </row>
    <row r="170" spans="1:2" ht="12.75" x14ac:dyDescent="0.2">
      <c r="A170" s="68"/>
      <c r="B170" s="68"/>
    </row>
    <row r="171" spans="1:2" ht="12.75" x14ac:dyDescent="0.2">
      <c r="A171" s="68"/>
      <c r="B171" s="68"/>
    </row>
    <row r="172" spans="1:2" ht="12.75" x14ac:dyDescent="0.2">
      <c r="A172" s="68"/>
      <c r="B172" s="68"/>
    </row>
    <row r="173" spans="1:2" ht="12.75" x14ac:dyDescent="0.2">
      <c r="A173" s="68"/>
      <c r="B173" s="68"/>
    </row>
    <row r="174" spans="1:2" ht="12.75" x14ac:dyDescent="0.2">
      <c r="A174" s="68"/>
      <c r="B174" s="68"/>
    </row>
    <row r="175" spans="1:2" ht="12.75" x14ac:dyDescent="0.2">
      <c r="A175" s="68"/>
      <c r="B175" s="68"/>
    </row>
    <row r="176" spans="1:2" ht="12.75" x14ac:dyDescent="0.2">
      <c r="A176" s="68"/>
      <c r="B176" s="68"/>
    </row>
    <row r="177" spans="1:2" ht="12.75" x14ac:dyDescent="0.2">
      <c r="A177" s="68"/>
      <c r="B177" s="68"/>
    </row>
    <row r="178" spans="1:2" ht="12.75" x14ac:dyDescent="0.2">
      <c r="A178" s="68"/>
      <c r="B178" s="68"/>
    </row>
    <row r="179" spans="1:2" ht="12.75" x14ac:dyDescent="0.2">
      <c r="A179" s="68"/>
      <c r="B179" s="68"/>
    </row>
    <row r="180" spans="1:2" ht="12.75" x14ac:dyDescent="0.2">
      <c r="A180" s="68"/>
      <c r="B180" s="68"/>
    </row>
    <row r="181" spans="1:2" ht="12.75" x14ac:dyDescent="0.2">
      <c r="A181" s="68"/>
      <c r="B181" s="68"/>
    </row>
    <row r="182" spans="1:2" ht="12.75" x14ac:dyDescent="0.2">
      <c r="A182" s="68"/>
      <c r="B182" s="68"/>
    </row>
    <row r="183" spans="1:2" ht="12.75" x14ac:dyDescent="0.2">
      <c r="A183" s="68"/>
      <c r="B183" s="68"/>
    </row>
    <row r="184" spans="1:2" ht="12.75" x14ac:dyDescent="0.2">
      <c r="A184" s="68"/>
      <c r="B184" s="68"/>
    </row>
    <row r="185" spans="1:2" ht="12.75" x14ac:dyDescent="0.2">
      <c r="A185" s="68"/>
      <c r="B185" s="68"/>
    </row>
    <row r="186" spans="1:2" ht="12.75" x14ac:dyDescent="0.2">
      <c r="A186" s="68"/>
      <c r="B186" s="68"/>
    </row>
    <row r="187" spans="1:2" ht="12.75" x14ac:dyDescent="0.2">
      <c r="A187" s="68"/>
      <c r="B187" s="68"/>
    </row>
    <row r="188" spans="1:2" ht="12.75" x14ac:dyDescent="0.2">
      <c r="A188" s="68"/>
      <c r="B188" s="68"/>
    </row>
    <row r="189" spans="1:2" ht="12.75" x14ac:dyDescent="0.2">
      <c r="A189" s="68"/>
      <c r="B189" s="68"/>
    </row>
    <row r="190" spans="1:2" ht="12.75" x14ac:dyDescent="0.2">
      <c r="A190" s="68"/>
      <c r="B190" s="68"/>
    </row>
    <row r="191" spans="1:2" ht="12.75" x14ac:dyDescent="0.2">
      <c r="A191" s="68"/>
      <c r="B191" s="68"/>
    </row>
    <row r="192" spans="1:2" ht="12.75" x14ac:dyDescent="0.2">
      <c r="A192" s="68"/>
      <c r="B192" s="68"/>
    </row>
    <row r="193" spans="1:2" ht="12.75" x14ac:dyDescent="0.2">
      <c r="A193" s="68"/>
      <c r="B193" s="68"/>
    </row>
    <row r="194" spans="1:2" ht="12.75" x14ac:dyDescent="0.2">
      <c r="A194" s="68"/>
      <c r="B194" s="68"/>
    </row>
    <row r="195" spans="1:2" ht="12.75" x14ac:dyDescent="0.2">
      <c r="A195" s="68"/>
      <c r="B195" s="68"/>
    </row>
    <row r="196" spans="1:2" ht="12.75" x14ac:dyDescent="0.2">
      <c r="A196" s="68"/>
      <c r="B196" s="68"/>
    </row>
    <row r="197" spans="1:2" ht="12.75" x14ac:dyDescent="0.2">
      <c r="A197" s="68"/>
      <c r="B197" s="68"/>
    </row>
    <row r="198" spans="1:2" ht="12.75" x14ac:dyDescent="0.2">
      <c r="A198" s="68"/>
      <c r="B198" s="68"/>
    </row>
    <row r="199" spans="1:2" ht="12.75" x14ac:dyDescent="0.2">
      <c r="A199" s="68"/>
      <c r="B199" s="68"/>
    </row>
    <row r="200" spans="1:2" ht="12.75" x14ac:dyDescent="0.2">
      <c r="A200" s="68"/>
      <c r="B200" s="68"/>
    </row>
    <row r="201" spans="1:2" ht="12.75" x14ac:dyDescent="0.2">
      <c r="A201" s="68"/>
      <c r="B201" s="68"/>
    </row>
    <row r="202" spans="1:2" ht="12.75" x14ac:dyDescent="0.2">
      <c r="A202" s="68"/>
      <c r="B202" s="68"/>
    </row>
    <row r="203" spans="1:2" ht="12.75" x14ac:dyDescent="0.2">
      <c r="A203" s="68"/>
      <c r="B203" s="68"/>
    </row>
    <row r="204" spans="1:2" ht="12.75" x14ac:dyDescent="0.2">
      <c r="A204" s="68"/>
      <c r="B204" s="68"/>
    </row>
    <row r="205" spans="1:2" ht="12.75" x14ac:dyDescent="0.2">
      <c r="A205" s="68"/>
      <c r="B205" s="68"/>
    </row>
    <row r="206" spans="1:2" ht="12.75" x14ac:dyDescent="0.2">
      <c r="A206" s="68"/>
      <c r="B206" s="68"/>
    </row>
    <row r="207" spans="1:2" ht="12.75" x14ac:dyDescent="0.2">
      <c r="A207" s="68"/>
      <c r="B207" s="68"/>
    </row>
    <row r="208" spans="1:2" ht="12.75" x14ac:dyDescent="0.2">
      <c r="A208" s="68"/>
      <c r="B208" s="68"/>
    </row>
    <row r="209" spans="1:2" ht="12.75" x14ac:dyDescent="0.2">
      <c r="A209" s="68"/>
      <c r="B209" s="68"/>
    </row>
    <row r="210" spans="1:2" ht="12.75" x14ac:dyDescent="0.2">
      <c r="A210" s="68"/>
      <c r="B210" s="68"/>
    </row>
    <row r="211" spans="1:2" ht="12.75" x14ac:dyDescent="0.2">
      <c r="A211" s="68"/>
      <c r="B211" s="68"/>
    </row>
    <row r="212" spans="1:2" ht="12.75" x14ac:dyDescent="0.2">
      <c r="A212" s="68"/>
      <c r="B212" s="68"/>
    </row>
    <row r="213" spans="1:2" ht="12.75" x14ac:dyDescent="0.2">
      <c r="A213" s="68"/>
      <c r="B213" s="68"/>
    </row>
    <row r="214" spans="1:2" ht="12.75" x14ac:dyDescent="0.2">
      <c r="A214" s="68"/>
      <c r="B214" s="68"/>
    </row>
    <row r="215" spans="1:2" ht="12.75" x14ac:dyDescent="0.2">
      <c r="A215" s="68"/>
      <c r="B215" s="68"/>
    </row>
    <row r="216" spans="1:2" ht="12.75" x14ac:dyDescent="0.2">
      <c r="A216" s="68"/>
      <c r="B216" s="68"/>
    </row>
    <row r="217" spans="1:2" ht="12.75" x14ac:dyDescent="0.2">
      <c r="A217" s="68"/>
      <c r="B217" s="68"/>
    </row>
    <row r="218" spans="1:2" ht="12.75" x14ac:dyDescent="0.2">
      <c r="A218" s="68"/>
      <c r="B218" s="68"/>
    </row>
    <row r="219" spans="1:2" ht="12.75" x14ac:dyDescent="0.2">
      <c r="A219" s="68"/>
      <c r="B219" s="68"/>
    </row>
    <row r="220" spans="1:2" ht="12.75" x14ac:dyDescent="0.2">
      <c r="A220" s="68"/>
      <c r="B220" s="68"/>
    </row>
    <row r="221" spans="1:2" ht="12.75" x14ac:dyDescent="0.2">
      <c r="A221" s="68"/>
      <c r="B221" s="68"/>
    </row>
    <row r="222" spans="1:2" ht="12.75" x14ac:dyDescent="0.2">
      <c r="A222" s="68"/>
      <c r="B222" s="68"/>
    </row>
    <row r="223" spans="1:2" ht="12.75" x14ac:dyDescent="0.2">
      <c r="A223" s="68"/>
      <c r="B223" s="68"/>
    </row>
    <row r="224" spans="1:2" ht="12.75" x14ac:dyDescent="0.2">
      <c r="A224" s="68"/>
      <c r="B224" s="68"/>
    </row>
    <row r="225" spans="1:2" ht="12.75" x14ac:dyDescent="0.2">
      <c r="A225" s="68"/>
      <c r="B225" s="68"/>
    </row>
    <row r="226" spans="1:2" ht="12.75" x14ac:dyDescent="0.2">
      <c r="A226" s="68"/>
      <c r="B226" s="68"/>
    </row>
    <row r="227" spans="1:2" ht="12.75" x14ac:dyDescent="0.2">
      <c r="A227" s="68"/>
      <c r="B227" s="68"/>
    </row>
    <row r="228" spans="1:2" ht="12.75" x14ac:dyDescent="0.2">
      <c r="A228" s="68"/>
      <c r="B228" s="68"/>
    </row>
    <row r="229" spans="1:2" ht="12.75" x14ac:dyDescent="0.2">
      <c r="A229" s="68"/>
      <c r="B229" s="68"/>
    </row>
    <row r="230" spans="1:2" ht="12.75" x14ac:dyDescent="0.2">
      <c r="A230" s="68"/>
      <c r="B230" s="68"/>
    </row>
    <row r="231" spans="1:2" ht="12.75" x14ac:dyDescent="0.2">
      <c r="A231" s="68"/>
      <c r="B231" s="68"/>
    </row>
    <row r="232" spans="1:2" ht="12.75" x14ac:dyDescent="0.2">
      <c r="A232" s="68"/>
      <c r="B232" s="68"/>
    </row>
    <row r="233" spans="1:2" ht="12.75" x14ac:dyDescent="0.2">
      <c r="A233" s="68"/>
      <c r="B233" s="68"/>
    </row>
    <row r="234" spans="1:2" ht="12.75" x14ac:dyDescent="0.2">
      <c r="A234" s="68"/>
      <c r="B234" s="68"/>
    </row>
    <row r="235" spans="1:2" ht="12.75" x14ac:dyDescent="0.2">
      <c r="A235" s="68"/>
      <c r="B235" s="68"/>
    </row>
    <row r="236" spans="1:2" ht="12.75" x14ac:dyDescent="0.2">
      <c r="A236" s="68"/>
      <c r="B236" s="68"/>
    </row>
    <row r="237" spans="1:2" ht="12.75" x14ac:dyDescent="0.2">
      <c r="A237" s="68"/>
      <c r="B237" s="68"/>
    </row>
    <row r="238" spans="1:2" ht="12.75" x14ac:dyDescent="0.2">
      <c r="A238" s="68"/>
      <c r="B238" s="68"/>
    </row>
    <row r="239" spans="1:2" ht="12.75" x14ac:dyDescent="0.2">
      <c r="A239" s="68"/>
      <c r="B239" s="68"/>
    </row>
    <row r="240" spans="1:2" ht="12.75" x14ac:dyDescent="0.2">
      <c r="A240" s="68"/>
      <c r="B240" s="68"/>
    </row>
    <row r="241" spans="1:2" ht="12.75" x14ac:dyDescent="0.2">
      <c r="A241" s="68"/>
      <c r="B241" s="68"/>
    </row>
    <row r="242" spans="1:2" ht="12.75" x14ac:dyDescent="0.2">
      <c r="A242" s="68"/>
      <c r="B242" s="68"/>
    </row>
    <row r="243" spans="1:2" ht="12.75" x14ac:dyDescent="0.2">
      <c r="A243" s="68"/>
      <c r="B243" s="68"/>
    </row>
    <row r="244" spans="1:2" ht="12.75" x14ac:dyDescent="0.2">
      <c r="A244" s="68"/>
      <c r="B244" s="68"/>
    </row>
    <row r="245" spans="1:2" ht="12.75" x14ac:dyDescent="0.2">
      <c r="A245" s="68"/>
      <c r="B245" s="68"/>
    </row>
    <row r="246" spans="1:2" ht="12.75" x14ac:dyDescent="0.2">
      <c r="A246" s="68"/>
      <c r="B246" s="68"/>
    </row>
    <row r="247" spans="1:2" ht="12.75" x14ac:dyDescent="0.2">
      <c r="A247" s="68"/>
      <c r="B247" s="68"/>
    </row>
    <row r="248" spans="1:2" ht="12.75" x14ac:dyDescent="0.2">
      <c r="A248" s="68"/>
      <c r="B248" s="68"/>
    </row>
    <row r="249" spans="1:2" ht="12.75" x14ac:dyDescent="0.2">
      <c r="A249" s="68"/>
      <c r="B249" s="68"/>
    </row>
    <row r="250" spans="1:2" ht="12.75" x14ac:dyDescent="0.2">
      <c r="A250" s="68"/>
      <c r="B250" s="68"/>
    </row>
    <row r="251" spans="1:2" ht="12.75" x14ac:dyDescent="0.2">
      <c r="A251" s="68"/>
      <c r="B251" s="68"/>
    </row>
    <row r="252" spans="1:2" ht="12.75" x14ac:dyDescent="0.2">
      <c r="A252" s="68"/>
      <c r="B252" s="68"/>
    </row>
    <row r="253" spans="1:2" ht="12.75" x14ac:dyDescent="0.2">
      <c r="A253" s="68"/>
      <c r="B253" s="68"/>
    </row>
    <row r="254" spans="1:2" ht="12.75" x14ac:dyDescent="0.2">
      <c r="A254" s="68"/>
      <c r="B254" s="68"/>
    </row>
    <row r="255" spans="1:2" ht="12.75" x14ac:dyDescent="0.2">
      <c r="A255" s="68"/>
      <c r="B255" s="68"/>
    </row>
    <row r="256" spans="1:2" ht="12.75" x14ac:dyDescent="0.2">
      <c r="A256" s="68"/>
      <c r="B256" s="68"/>
    </row>
    <row r="257" spans="1:2" ht="12.75" x14ac:dyDescent="0.2">
      <c r="A257" s="68"/>
      <c r="B257" s="68"/>
    </row>
    <row r="258" spans="1:2" ht="12.75" x14ac:dyDescent="0.2">
      <c r="A258" s="68"/>
      <c r="B258" s="68"/>
    </row>
    <row r="259" spans="1:2" ht="12.75" x14ac:dyDescent="0.2">
      <c r="A259" s="68"/>
      <c r="B259" s="68"/>
    </row>
    <row r="260" spans="1:2" ht="12.75" x14ac:dyDescent="0.2">
      <c r="A260" s="68"/>
      <c r="B260" s="68"/>
    </row>
    <row r="261" spans="1:2" ht="12.75" x14ac:dyDescent="0.2">
      <c r="A261" s="68"/>
      <c r="B261" s="68"/>
    </row>
    <row r="262" spans="1:2" ht="12.75" x14ac:dyDescent="0.2">
      <c r="A262" s="68"/>
      <c r="B262" s="68"/>
    </row>
    <row r="263" spans="1:2" ht="12.75" x14ac:dyDescent="0.2">
      <c r="A263" s="68"/>
      <c r="B263" s="68"/>
    </row>
    <row r="264" spans="1:2" ht="12.75" x14ac:dyDescent="0.2">
      <c r="A264" s="68"/>
      <c r="B264" s="68"/>
    </row>
    <row r="265" spans="1:2" ht="12.75" x14ac:dyDescent="0.2">
      <c r="A265" s="68"/>
      <c r="B265" s="68"/>
    </row>
    <row r="266" spans="1:2" ht="12.75" x14ac:dyDescent="0.2">
      <c r="A266" s="68"/>
      <c r="B266" s="68"/>
    </row>
    <row r="267" spans="1:2" ht="12.75" x14ac:dyDescent="0.2">
      <c r="A267" s="68"/>
      <c r="B267" s="68"/>
    </row>
    <row r="268" spans="1:2" ht="12.75" x14ac:dyDescent="0.2">
      <c r="A268" s="68"/>
      <c r="B268" s="68"/>
    </row>
    <row r="269" spans="1:2" ht="12.75" x14ac:dyDescent="0.2">
      <c r="A269" s="68"/>
      <c r="B269" s="68"/>
    </row>
    <row r="270" spans="1:2" ht="12.75" x14ac:dyDescent="0.2">
      <c r="A270" s="68"/>
      <c r="B270" s="68"/>
    </row>
    <row r="271" spans="1:2" ht="12.75" x14ac:dyDescent="0.2">
      <c r="A271" s="68"/>
      <c r="B271" s="68"/>
    </row>
    <row r="272" spans="1:2" ht="12.75" x14ac:dyDescent="0.2">
      <c r="A272" s="68"/>
      <c r="B272" s="68"/>
    </row>
    <row r="273" spans="1:2" ht="12.75" x14ac:dyDescent="0.2">
      <c r="A273" s="68"/>
      <c r="B273" s="68"/>
    </row>
    <row r="274" spans="1:2" ht="12.75" x14ac:dyDescent="0.2">
      <c r="A274" s="68"/>
      <c r="B274" s="68"/>
    </row>
    <row r="275" spans="1:2" ht="12.75" x14ac:dyDescent="0.2">
      <c r="A275" s="68"/>
      <c r="B275" s="68"/>
    </row>
    <row r="276" spans="1:2" ht="12.75" x14ac:dyDescent="0.2">
      <c r="A276" s="68"/>
      <c r="B276" s="68"/>
    </row>
    <row r="277" spans="1:2" ht="12.75" x14ac:dyDescent="0.2">
      <c r="A277" s="68"/>
      <c r="B277" s="68"/>
    </row>
    <row r="278" spans="1:2" ht="12.75" x14ac:dyDescent="0.2">
      <c r="A278" s="68"/>
      <c r="B278" s="68"/>
    </row>
    <row r="279" spans="1:2" ht="12.75" x14ac:dyDescent="0.2">
      <c r="A279" s="68"/>
      <c r="B279" s="68"/>
    </row>
    <row r="280" spans="1:2" ht="12.75" x14ac:dyDescent="0.2">
      <c r="A280" s="68"/>
      <c r="B280" s="68"/>
    </row>
    <row r="281" spans="1:2" ht="12.75" x14ac:dyDescent="0.2">
      <c r="A281" s="68"/>
      <c r="B281" s="68"/>
    </row>
    <row r="282" spans="1:2" ht="12.75" x14ac:dyDescent="0.2">
      <c r="A282" s="68"/>
      <c r="B282" s="68"/>
    </row>
    <row r="283" spans="1:2" ht="12.75" x14ac:dyDescent="0.2">
      <c r="A283" s="68"/>
      <c r="B283" s="68"/>
    </row>
    <row r="284" spans="1:2" ht="12.75" x14ac:dyDescent="0.2">
      <c r="A284" s="68"/>
      <c r="B284" s="68"/>
    </row>
    <row r="285" spans="1:2" ht="12.75" x14ac:dyDescent="0.2">
      <c r="A285" s="68"/>
      <c r="B285" s="68"/>
    </row>
    <row r="286" spans="1:2" ht="12.75" x14ac:dyDescent="0.2">
      <c r="A286" s="68"/>
      <c r="B286" s="68"/>
    </row>
    <row r="287" spans="1:2" ht="12.75" x14ac:dyDescent="0.2">
      <c r="A287" s="68"/>
      <c r="B287" s="68"/>
    </row>
    <row r="288" spans="1:2" ht="12.75" x14ac:dyDescent="0.2">
      <c r="A288" s="68"/>
      <c r="B288" s="68"/>
    </row>
    <row r="289" spans="1:2" ht="12.75" x14ac:dyDescent="0.2">
      <c r="A289" s="68"/>
      <c r="B289" s="68"/>
    </row>
    <row r="290" spans="1:2" ht="12.75" x14ac:dyDescent="0.2">
      <c r="A290" s="68"/>
      <c r="B290" s="68"/>
    </row>
    <row r="291" spans="1:2" ht="12.75" x14ac:dyDescent="0.2">
      <c r="A291" s="68"/>
      <c r="B291" s="68"/>
    </row>
    <row r="292" spans="1:2" ht="12.75" x14ac:dyDescent="0.2">
      <c r="A292" s="68"/>
      <c r="B292" s="68"/>
    </row>
    <row r="293" spans="1:2" ht="12.75" x14ac:dyDescent="0.2">
      <c r="A293" s="68"/>
      <c r="B293" s="68"/>
    </row>
    <row r="294" spans="1:2" ht="12.75" x14ac:dyDescent="0.2">
      <c r="A294" s="68"/>
      <c r="B294" s="68"/>
    </row>
    <row r="295" spans="1:2" ht="12.75" x14ac:dyDescent="0.2">
      <c r="A295" s="68"/>
      <c r="B295" s="68"/>
    </row>
    <row r="296" spans="1:2" ht="12.75" x14ac:dyDescent="0.2">
      <c r="A296" s="68"/>
      <c r="B296" s="68"/>
    </row>
    <row r="297" spans="1:2" ht="12.75" x14ac:dyDescent="0.2">
      <c r="A297" s="68"/>
      <c r="B297" s="68"/>
    </row>
    <row r="298" spans="1:2" ht="12.75" x14ac:dyDescent="0.2">
      <c r="A298" s="68"/>
      <c r="B298" s="68"/>
    </row>
    <row r="299" spans="1:2" ht="12.75" x14ac:dyDescent="0.2">
      <c r="A299" s="68"/>
      <c r="B299" s="68"/>
    </row>
    <row r="300" spans="1:2" ht="12.75" x14ac:dyDescent="0.2">
      <c r="A300" s="68"/>
      <c r="B300" s="68"/>
    </row>
    <row r="301" spans="1:2" ht="12.75" x14ac:dyDescent="0.2">
      <c r="A301" s="68"/>
      <c r="B301" s="68"/>
    </row>
    <row r="302" spans="1:2" ht="12.75" x14ac:dyDescent="0.2">
      <c r="A302" s="68"/>
      <c r="B302" s="68"/>
    </row>
    <row r="303" spans="1:2" ht="12.75" x14ac:dyDescent="0.2">
      <c r="A303" s="68"/>
      <c r="B303" s="68"/>
    </row>
    <row r="304" spans="1:2" ht="12.75" x14ac:dyDescent="0.2">
      <c r="A304" s="68"/>
      <c r="B304" s="68"/>
    </row>
    <row r="305" spans="1:2" ht="12.75" x14ac:dyDescent="0.2">
      <c r="A305" s="68"/>
      <c r="B305" s="68"/>
    </row>
    <row r="306" spans="1:2" ht="12.75" x14ac:dyDescent="0.2">
      <c r="A306" s="68"/>
      <c r="B306" s="68"/>
    </row>
    <row r="307" spans="1:2" ht="12.75" x14ac:dyDescent="0.2">
      <c r="A307" s="68"/>
      <c r="B307" s="68"/>
    </row>
    <row r="308" spans="1:2" ht="12.75" x14ac:dyDescent="0.2">
      <c r="A308" s="68"/>
      <c r="B308" s="68"/>
    </row>
    <row r="309" spans="1:2" ht="12.75" x14ac:dyDescent="0.2">
      <c r="A309" s="68"/>
      <c r="B309" s="68"/>
    </row>
    <row r="310" spans="1:2" ht="12.75" x14ac:dyDescent="0.2">
      <c r="A310" s="68"/>
      <c r="B310" s="68"/>
    </row>
    <row r="311" spans="1:2" ht="12.75" x14ac:dyDescent="0.2">
      <c r="A311" s="68"/>
      <c r="B311" s="68"/>
    </row>
    <row r="312" spans="1:2" ht="12.75" x14ac:dyDescent="0.2">
      <c r="A312" s="68"/>
      <c r="B312" s="68"/>
    </row>
    <row r="313" spans="1:2" ht="12.75" x14ac:dyDescent="0.2">
      <c r="A313" s="68"/>
      <c r="B313" s="68"/>
    </row>
    <row r="314" spans="1:2" ht="12.75" x14ac:dyDescent="0.2">
      <c r="A314" s="68"/>
      <c r="B314" s="68"/>
    </row>
    <row r="315" spans="1:2" ht="12.75" x14ac:dyDescent="0.2">
      <c r="A315" s="68"/>
      <c r="B315" s="68"/>
    </row>
    <row r="316" spans="1:2" ht="12.75" x14ac:dyDescent="0.2">
      <c r="A316" s="68"/>
      <c r="B316" s="68"/>
    </row>
    <row r="317" spans="1:2" ht="12.75" x14ac:dyDescent="0.2">
      <c r="A317" s="68"/>
      <c r="B317" s="68"/>
    </row>
    <row r="318" spans="1:2" ht="12.75" x14ac:dyDescent="0.2">
      <c r="A318" s="68"/>
      <c r="B318" s="68"/>
    </row>
    <row r="319" spans="1:2" ht="12.75" x14ac:dyDescent="0.2">
      <c r="A319" s="68"/>
      <c r="B319" s="68"/>
    </row>
    <row r="320" spans="1:2" ht="12.75" x14ac:dyDescent="0.2">
      <c r="A320" s="68"/>
      <c r="B320" s="68"/>
    </row>
    <row r="321" spans="1:2" ht="12.75" x14ac:dyDescent="0.2">
      <c r="A321" s="68"/>
      <c r="B321" s="68"/>
    </row>
    <row r="322" spans="1:2" ht="12.75" x14ac:dyDescent="0.2">
      <c r="A322" s="68"/>
      <c r="B322" s="68"/>
    </row>
    <row r="323" spans="1:2" ht="12.75" x14ac:dyDescent="0.2">
      <c r="A323" s="68"/>
      <c r="B323" s="68"/>
    </row>
    <row r="324" spans="1:2" ht="12.75" x14ac:dyDescent="0.2">
      <c r="A324" s="68"/>
      <c r="B324" s="68"/>
    </row>
    <row r="325" spans="1:2" ht="12.75" x14ac:dyDescent="0.2">
      <c r="A325" s="68"/>
      <c r="B325" s="68"/>
    </row>
    <row r="326" spans="1:2" ht="12.75" x14ac:dyDescent="0.2">
      <c r="A326" s="68"/>
      <c r="B326" s="68"/>
    </row>
    <row r="327" spans="1:2" ht="12.75" x14ac:dyDescent="0.2">
      <c r="A327" s="68"/>
      <c r="B327" s="68"/>
    </row>
    <row r="328" spans="1:2" ht="12.75" x14ac:dyDescent="0.2">
      <c r="A328" s="68"/>
      <c r="B328" s="68"/>
    </row>
    <row r="329" spans="1:2" ht="12.75" x14ac:dyDescent="0.2">
      <c r="A329" s="68"/>
      <c r="B329" s="68"/>
    </row>
    <row r="330" spans="1:2" ht="12.75" x14ac:dyDescent="0.2">
      <c r="A330" s="68"/>
      <c r="B330" s="68"/>
    </row>
    <row r="331" spans="1:2" ht="12.75" x14ac:dyDescent="0.2">
      <c r="A331" s="68"/>
      <c r="B331" s="68"/>
    </row>
    <row r="332" spans="1:2" ht="12.75" x14ac:dyDescent="0.2">
      <c r="A332" s="68"/>
      <c r="B332" s="68"/>
    </row>
    <row r="333" spans="1:2" ht="12.75" x14ac:dyDescent="0.2">
      <c r="A333" s="68"/>
      <c r="B333" s="68"/>
    </row>
    <row r="334" spans="1:2" ht="12.75" x14ac:dyDescent="0.2">
      <c r="A334" s="68"/>
      <c r="B334" s="68"/>
    </row>
    <row r="335" spans="1:2" ht="12.75" x14ac:dyDescent="0.2">
      <c r="A335" s="68"/>
      <c r="B335" s="68"/>
    </row>
    <row r="336" spans="1:2" ht="12.75" x14ac:dyDescent="0.2">
      <c r="A336" s="68"/>
      <c r="B336" s="68"/>
    </row>
    <row r="337" spans="1:2" ht="12.75" x14ac:dyDescent="0.2">
      <c r="A337" s="68"/>
      <c r="B337" s="68"/>
    </row>
    <row r="338" spans="1:2" ht="12.75" x14ac:dyDescent="0.2">
      <c r="A338" s="68"/>
      <c r="B338" s="68"/>
    </row>
    <row r="339" spans="1:2" ht="12.75" x14ac:dyDescent="0.2">
      <c r="A339" s="68"/>
      <c r="B339" s="68"/>
    </row>
    <row r="340" spans="1:2" ht="12.75" x14ac:dyDescent="0.2">
      <c r="A340" s="68"/>
      <c r="B340" s="68"/>
    </row>
    <row r="341" spans="1:2" ht="12.75" x14ac:dyDescent="0.2">
      <c r="A341" s="68"/>
      <c r="B341" s="68"/>
    </row>
    <row r="342" spans="1:2" ht="12.75" x14ac:dyDescent="0.2">
      <c r="A342" s="68"/>
      <c r="B342" s="68"/>
    </row>
    <row r="343" spans="1:2" ht="12.75" x14ac:dyDescent="0.2">
      <c r="A343" s="68"/>
      <c r="B343" s="68"/>
    </row>
    <row r="344" spans="1:2" ht="12.75" x14ac:dyDescent="0.2">
      <c r="A344" s="68"/>
      <c r="B344" s="68"/>
    </row>
    <row r="345" spans="1:2" ht="12.75" x14ac:dyDescent="0.2">
      <c r="A345" s="68"/>
      <c r="B345" s="68"/>
    </row>
    <row r="346" spans="1:2" ht="12.75" x14ac:dyDescent="0.2">
      <c r="A346" s="68"/>
      <c r="B346" s="68"/>
    </row>
    <row r="347" spans="1:2" ht="12.75" x14ac:dyDescent="0.2">
      <c r="A347" s="68"/>
      <c r="B347" s="68"/>
    </row>
    <row r="348" spans="1:2" ht="12.75" x14ac:dyDescent="0.2">
      <c r="A348" s="68"/>
      <c r="B348" s="68"/>
    </row>
    <row r="349" spans="1:2" ht="12.75" x14ac:dyDescent="0.2">
      <c r="A349" s="68"/>
      <c r="B349" s="68"/>
    </row>
    <row r="350" spans="1:2" ht="12.75" x14ac:dyDescent="0.2">
      <c r="A350" s="68"/>
      <c r="B350" s="68"/>
    </row>
    <row r="351" spans="1:2" ht="12.75" x14ac:dyDescent="0.2">
      <c r="A351" s="68"/>
      <c r="B351" s="68"/>
    </row>
    <row r="352" spans="1:2" ht="12.75" x14ac:dyDescent="0.2">
      <c r="A352" s="68"/>
      <c r="B352" s="68"/>
    </row>
    <row r="353" spans="1:2" ht="12.75" x14ac:dyDescent="0.2">
      <c r="A353" s="68"/>
      <c r="B353" s="68"/>
    </row>
    <row r="354" spans="1:2" ht="12.75" x14ac:dyDescent="0.2">
      <c r="A354" s="68"/>
      <c r="B354" s="68"/>
    </row>
    <row r="355" spans="1:2" ht="12.75" x14ac:dyDescent="0.2">
      <c r="A355" s="68"/>
      <c r="B355" s="68"/>
    </row>
    <row r="356" spans="1:2" ht="12.75" x14ac:dyDescent="0.2">
      <c r="A356" s="68"/>
      <c r="B356" s="68"/>
    </row>
    <row r="357" spans="1:2" ht="12.75" x14ac:dyDescent="0.2">
      <c r="A357" s="68"/>
      <c r="B357" s="68"/>
    </row>
    <row r="358" spans="1:2" ht="12.75" x14ac:dyDescent="0.2">
      <c r="A358" s="68"/>
      <c r="B358" s="68"/>
    </row>
    <row r="359" spans="1:2" ht="12.75" x14ac:dyDescent="0.2">
      <c r="A359" s="68"/>
      <c r="B359" s="68"/>
    </row>
    <row r="360" spans="1:2" ht="12.75" x14ac:dyDescent="0.2">
      <c r="A360" s="68"/>
      <c r="B360" s="68"/>
    </row>
    <row r="361" spans="1:2" ht="12.75" x14ac:dyDescent="0.2">
      <c r="A361" s="68"/>
      <c r="B361" s="68"/>
    </row>
    <row r="362" spans="1:2" ht="12.75" x14ac:dyDescent="0.2">
      <c r="A362" s="68"/>
      <c r="B362" s="68"/>
    </row>
    <row r="363" spans="1:2" ht="12.75" x14ac:dyDescent="0.2">
      <c r="A363" s="68"/>
      <c r="B363" s="68"/>
    </row>
    <row r="364" spans="1:2" ht="12.75" x14ac:dyDescent="0.2">
      <c r="A364" s="68"/>
      <c r="B364" s="68"/>
    </row>
    <row r="365" spans="1:2" ht="12.75" x14ac:dyDescent="0.2">
      <c r="A365" s="68"/>
      <c r="B365" s="68"/>
    </row>
    <row r="366" spans="1:2" ht="12.75" x14ac:dyDescent="0.2">
      <c r="A366" s="68"/>
      <c r="B366" s="68"/>
    </row>
    <row r="367" spans="1:2" ht="12.75" x14ac:dyDescent="0.2">
      <c r="A367" s="68"/>
      <c r="B367" s="68"/>
    </row>
    <row r="368" spans="1:2" ht="12.75" x14ac:dyDescent="0.2">
      <c r="A368" s="68"/>
      <c r="B368" s="68"/>
    </row>
    <row r="369" spans="1:2" ht="12.75" x14ac:dyDescent="0.2">
      <c r="A369" s="68"/>
      <c r="B369" s="68"/>
    </row>
    <row r="370" spans="1:2" ht="12.75" x14ac:dyDescent="0.2">
      <c r="A370" s="68"/>
      <c r="B370" s="68"/>
    </row>
    <row r="371" spans="1:2" ht="12.75" x14ac:dyDescent="0.2">
      <c r="A371" s="68"/>
      <c r="B371" s="68"/>
    </row>
    <row r="372" spans="1:2" ht="12.75" x14ac:dyDescent="0.2">
      <c r="A372" s="68"/>
      <c r="B372" s="68"/>
    </row>
    <row r="373" spans="1:2" ht="12.75" x14ac:dyDescent="0.2">
      <c r="A373" s="68"/>
      <c r="B373" s="68"/>
    </row>
    <row r="374" spans="1:2" ht="12.75" x14ac:dyDescent="0.2">
      <c r="A374" s="68"/>
      <c r="B374" s="68"/>
    </row>
    <row r="375" spans="1:2" ht="12.75" x14ac:dyDescent="0.2">
      <c r="A375" s="68"/>
      <c r="B375" s="68"/>
    </row>
    <row r="376" spans="1:2" ht="12.75" x14ac:dyDescent="0.2">
      <c r="A376" s="68"/>
      <c r="B376" s="68"/>
    </row>
    <row r="377" spans="1:2" ht="12.75" x14ac:dyDescent="0.2">
      <c r="A377" s="68"/>
      <c r="B377" s="68"/>
    </row>
    <row r="378" spans="1:2" ht="12.75" x14ac:dyDescent="0.2">
      <c r="A378" s="68"/>
      <c r="B378" s="68"/>
    </row>
    <row r="379" spans="1:2" ht="12.75" x14ac:dyDescent="0.2">
      <c r="A379" s="68"/>
      <c r="B379" s="68"/>
    </row>
    <row r="380" spans="1:2" ht="12.75" x14ac:dyDescent="0.2">
      <c r="A380" s="68"/>
      <c r="B380" s="68"/>
    </row>
    <row r="381" spans="1:2" ht="12.75" x14ac:dyDescent="0.2">
      <c r="A381" s="68"/>
      <c r="B381" s="68"/>
    </row>
    <row r="382" spans="1:2" ht="12.75" x14ac:dyDescent="0.2">
      <c r="A382" s="68"/>
      <c r="B382" s="68"/>
    </row>
    <row r="383" spans="1:2" ht="12.75" x14ac:dyDescent="0.2">
      <c r="A383" s="68"/>
      <c r="B383" s="68"/>
    </row>
    <row r="384" spans="1:2" ht="12.75" x14ac:dyDescent="0.2">
      <c r="A384" s="68"/>
      <c r="B384" s="68"/>
    </row>
    <row r="385" spans="1:2" ht="12.75" x14ac:dyDescent="0.2">
      <c r="A385" s="68"/>
      <c r="B385" s="68"/>
    </row>
    <row r="386" spans="1:2" ht="12.75" x14ac:dyDescent="0.2">
      <c r="A386" s="68"/>
      <c r="B386" s="68"/>
    </row>
    <row r="387" spans="1:2" ht="12.75" x14ac:dyDescent="0.2">
      <c r="A387" s="68"/>
      <c r="B387" s="68"/>
    </row>
    <row r="388" spans="1:2" ht="12.75" x14ac:dyDescent="0.2">
      <c r="A388" s="68"/>
      <c r="B388" s="68"/>
    </row>
    <row r="389" spans="1:2" ht="12.75" x14ac:dyDescent="0.2">
      <c r="A389" s="68"/>
      <c r="B389" s="68"/>
    </row>
    <row r="390" spans="1:2" ht="12.75" x14ac:dyDescent="0.2">
      <c r="A390" s="68"/>
      <c r="B390" s="68"/>
    </row>
    <row r="391" spans="1:2" ht="12.75" x14ac:dyDescent="0.2">
      <c r="A391" s="68"/>
      <c r="B391" s="68"/>
    </row>
    <row r="392" spans="1:2" ht="12.75" x14ac:dyDescent="0.2">
      <c r="A392" s="68"/>
      <c r="B392" s="68"/>
    </row>
    <row r="393" spans="1:2" ht="12.75" x14ac:dyDescent="0.2">
      <c r="A393" s="68"/>
      <c r="B393" s="68"/>
    </row>
    <row r="394" spans="1:2" ht="12.75" x14ac:dyDescent="0.2">
      <c r="A394" s="68"/>
      <c r="B394" s="68"/>
    </row>
    <row r="395" spans="1:2" ht="12.75" x14ac:dyDescent="0.2">
      <c r="A395" s="68"/>
      <c r="B395" s="68"/>
    </row>
    <row r="396" spans="1:2" ht="12.75" x14ac:dyDescent="0.2">
      <c r="A396" s="68"/>
      <c r="B396" s="68"/>
    </row>
    <row r="397" spans="1:2" ht="12.75" x14ac:dyDescent="0.2">
      <c r="A397" s="68"/>
      <c r="B397" s="68"/>
    </row>
    <row r="398" spans="1:2" ht="12.75" x14ac:dyDescent="0.2">
      <c r="A398" s="68"/>
      <c r="B398" s="68"/>
    </row>
    <row r="399" spans="1:2" ht="12.75" x14ac:dyDescent="0.2">
      <c r="A399" s="68"/>
      <c r="B399" s="68"/>
    </row>
    <row r="400" spans="1:2" ht="12.75" x14ac:dyDescent="0.2">
      <c r="A400" s="68"/>
      <c r="B400" s="68"/>
    </row>
    <row r="401" spans="1:2" ht="12.75" x14ac:dyDescent="0.2">
      <c r="A401" s="68"/>
      <c r="B401" s="68"/>
    </row>
    <row r="402" spans="1:2" ht="12.75" x14ac:dyDescent="0.2">
      <c r="A402" s="68"/>
      <c r="B402" s="68"/>
    </row>
    <row r="403" spans="1:2" ht="12.75" x14ac:dyDescent="0.2">
      <c r="A403" s="68"/>
      <c r="B403" s="68"/>
    </row>
    <row r="404" spans="1:2" ht="12.75" x14ac:dyDescent="0.2">
      <c r="A404" s="68"/>
      <c r="B404" s="68"/>
    </row>
    <row r="405" spans="1:2" ht="12.75" x14ac:dyDescent="0.2">
      <c r="A405" s="68"/>
      <c r="B405" s="68"/>
    </row>
    <row r="406" spans="1:2" ht="12.75" x14ac:dyDescent="0.2">
      <c r="A406" s="68"/>
      <c r="B406" s="68"/>
    </row>
    <row r="407" spans="1:2" ht="12.75" x14ac:dyDescent="0.2">
      <c r="A407" s="68"/>
      <c r="B407" s="68"/>
    </row>
    <row r="408" spans="1:2" ht="12.75" x14ac:dyDescent="0.2">
      <c r="A408" s="68"/>
      <c r="B408" s="68"/>
    </row>
    <row r="409" spans="1:2" ht="12.75" x14ac:dyDescent="0.2">
      <c r="A409" s="68"/>
      <c r="B409" s="68"/>
    </row>
    <row r="410" spans="1:2" ht="12.75" x14ac:dyDescent="0.2">
      <c r="A410" s="68"/>
      <c r="B410" s="68"/>
    </row>
    <row r="411" spans="1:2" ht="12.75" x14ac:dyDescent="0.2">
      <c r="A411" s="68"/>
      <c r="B411" s="68"/>
    </row>
    <row r="412" spans="1:2" ht="12.75" x14ac:dyDescent="0.2">
      <c r="A412" s="68"/>
      <c r="B412" s="68"/>
    </row>
    <row r="413" spans="1:2" ht="12.75" x14ac:dyDescent="0.2">
      <c r="A413" s="68"/>
      <c r="B413" s="68"/>
    </row>
    <row r="414" spans="1:2" ht="12.75" x14ac:dyDescent="0.2">
      <c r="A414" s="68"/>
      <c r="B414" s="68"/>
    </row>
    <row r="415" spans="1:2" ht="12.75" x14ac:dyDescent="0.2">
      <c r="A415" s="68"/>
      <c r="B415" s="68"/>
    </row>
    <row r="416" spans="1:2" ht="12.75" x14ac:dyDescent="0.2">
      <c r="A416" s="68"/>
      <c r="B416" s="68"/>
    </row>
    <row r="417" spans="1:2" ht="12.75" x14ac:dyDescent="0.2">
      <c r="A417" s="68"/>
      <c r="B417" s="68"/>
    </row>
    <row r="418" spans="1:2" ht="12.75" x14ac:dyDescent="0.2">
      <c r="A418" s="68"/>
      <c r="B418" s="68"/>
    </row>
    <row r="419" spans="1:2" ht="12.75" x14ac:dyDescent="0.2">
      <c r="A419" s="68"/>
      <c r="B419" s="68"/>
    </row>
    <row r="420" spans="1:2" ht="12.75" x14ac:dyDescent="0.2">
      <c r="A420" s="68"/>
      <c r="B420" s="68"/>
    </row>
    <row r="421" spans="1:2" ht="12.75" x14ac:dyDescent="0.2">
      <c r="A421" s="68"/>
      <c r="B421" s="68"/>
    </row>
    <row r="422" spans="1:2" ht="12.75" x14ac:dyDescent="0.2">
      <c r="A422" s="68"/>
      <c r="B422" s="68"/>
    </row>
    <row r="423" spans="1:2" ht="12.75" x14ac:dyDescent="0.2">
      <c r="A423" s="68"/>
      <c r="B423" s="68"/>
    </row>
    <row r="424" spans="1:2" ht="12.75" x14ac:dyDescent="0.2">
      <c r="A424" s="68"/>
      <c r="B424" s="68"/>
    </row>
    <row r="425" spans="1:2" ht="12.75" x14ac:dyDescent="0.2">
      <c r="A425" s="68"/>
      <c r="B425" s="68"/>
    </row>
    <row r="426" spans="1:2" ht="12.75" x14ac:dyDescent="0.2">
      <c r="A426" s="68"/>
      <c r="B426" s="68"/>
    </row>
    <row r="427" spans="1:2" ht="12.75" x14ac:dyDescent="0.2">
      <c r="A427" s="68"/>
      <c r="B427" s="68"/>
    </row>
    <row r="428" spans="1:2" ht="12.75" x14ac:dyDescent="0.2">
      <c r="A428" s="68"/>
      <c r="B428" s="68"/>
    </row>
    <row r="429" spans="1:2" ht="12.75" x14ac:dyDescent="0.2">
      <c r="A429" s="68"/>
      <c r="B429" s="68"/>
    </row>
    <row r="430" spans="1:2" ht="12.75" x14ac:dyDescent="0.2">
      <c r="A430" s="68"/>
      <c r="B430" s="68"/>
    </row>
    <row r="431" spans="1:2" ht="12.75" x14ac:dyDescent="0.2">
      <c r="A431" s="68"/>
      <c r="B431" s="68"/>
    </row>
    <row r="432" spans="1:2" ht="12.75" x14ac:dyDescent="0.2">
      <c r="A432" s="68"/>
      <c r="B432" s="68"/>
    </row>
    <row r="433" spans="1:2" ht="12.75" x14ac:dyDescent="0.2">
      <c r="A433" s="68"/>
      <c r="B433" s="68"/>
    </row>
    <row r="434" spans="1:2" ht="12.75" x14ac:dyDescent="0.2">
      <c r="A434" s="68"/>
      <c r="B434" s="68"/>
    </row>
    <row r="435" spans="1:2" ht="12.75" x14ac:dyDescent="0.2">
      <c r="A435" s="68"/>
      <c r="B435" s="68"/>
    </row>
    <row r="436" spans="1:2" ht="12.75" x14ac:dyDescent="0.2">
      <c r="A436" s="68"/>
      <c r="B436" s="68"/>
    </row>
    <row r="437" spans="1:2" ht="12.75" x14ac:dyDescent="0.2">
      <c r="A437" s="68"/>
      <c r="B437" s="68"/>
    </row>
    <row r="438" spans="1:2" ht="12.75" x14ac:dyDescent="0.2">
      <c r="A438" s="68"/>
      <c r="B438" s="68"/>
    </row>
    <row r="439" spans="1:2" ht="12.75" x14ac:dyDescent="0.2">
      <c r="A439" s="68"/>
      <c r="B439" s="68"/>
    </row>
    <row r="440" spans="1:2" ht="12.75" x14ac:dyDescent="0.2">
      <c r="A440" s="68"/>
      <c r="B440" s="68"/>
    </row>
    <row r="441" spans="1:2" ht="12.75" x14ac:dyDescent="0.2">
      <c r="A441" s="68"/>
      <c r="B441" s="68"/>
    </row>
    <row r="442" spans="1:2" ht="12.75" x14ac:dyDescent="0.2">
      <c r="A442" s="68"/>
      <c r="B442" s="68"/>
    </row>
    <row r="443" spans="1:2" ht="12.75" x14ac:dyDescent="0.2">
      <c r="A443" s="68"/>
      <c r="B443" s="68"/>
    </row>
    <row r="444" spans="1:2" ht="12.75" x14ac:dyDescent="0.2">
      <c r="A444" s="68"/>
      <c r="B444" s="68"/>
    </row>
    <row r="445" spans="1:2" ht="12.75" x14ac:dyDescent="0.2">
      <c r="A445" s="68"/>
      <c r="B445" s="68"/>
    </row>
    <row r="446" spans="1:2" ht="12.75" x14ac:dyDescent="0.2">
      <c r="A446" s="68"/>
      <c r="B446" s="68"/>
    </row>
    <row r="447" spans="1:2" ht="12.75" x14ac:dyDescent="0.2">
      <c r="A447" s="68"/>
      <c r="B447" s="68"/>
    </row>
    <row r="448" spans="1:2" ht="12.75" x14ac:dyDescent="0.2">
      <c r="A448" s="68"/>
      <c r="B448" s="68"/>
    </row>
    <row r="449" spans="1:2" ht="12.75" x14ac:dyDescent="0.2">
      <c r="A449" s="68"/>
      <c r="B449" s="68"/>
    </row>
    <row r="450" spans="1:2" ht="12.75" x14ac:dyDescent="0.2">
      <c r="A450" s="68"/>
      <c r="B450" s="68"/>
    </row>
    <row r="451" spans="1:2" ht="12.75" x14ac:dyDescent="0.2">
      <c r="A451" s="68"/>
      <c r="B451" s="68"/>
    </row>
    <row r="452" spans="1:2" ht="12.75" x14ac:dyDescent="0.2">
      <c r="A452" s="68"/>
      <c r="B452" s="68"/>
    </row>
    <row r="453" spans="1:2" ht="12.75" x14ac:dyDescent="0.2">
      <c r="A453" s="68"/>
      <c r="B453" s="68"/>
    </row>
    <row r="454" spans="1:2" ht="12.75" x14ac:dyDescent="0.2">
      <c r="A454" s="68"/>
      <c r="B454" s="68"/>
    </row>
    <row r="455" spans="1:2" ht="12.75" x14ac:dyDescent="0.2">
      <c r="A455" s="68"/>
      <c r="B455" s="68"/>
    </row>
    <row r="456" spans="1:2" ht="12.75" x14ac:dyDescent="0.2">
      <c r="A456" s="68"/>
      <c r="B456" s="68"/>
    </row>
    <row r="457" spans="1:2" ht="12.75" x14ac:dyDescent="0.2">
      <c r="A457" s="68"/>
      <c r="B457" s="68"/>
    </row>
    <row r="458" spans="1:2" ht="12.75" x14ac:dyDescent="0.2">
      <c r="A458" s="68"/>
      <c r="B458" s="68"/>
    </row>
    <row r="459" spans="1:2" ht="12.75" x14ac:dyDescent="0.2">
      <c r="A459" s="68"/>
      <c r="B459" s="68"/>
    </row>
    <row r="460" spans="1:2" ht="12.75" x14ac:dyDescent="0.2">
      <c r="A460" s="68"/>
      <c r="B460" s="68"/>
    </row>
    <row r="461" spans="1:2" ht="12.75" x14ac:dyDescent="0.2">
      <c r="A461" s="68"/>
      <c r="B461" s="68"/>
    </row>
    <row r="462" spans="1:2" ht="12.75" x14ac:dyDescent="0.2">
      <c r="A462" s="68"/>
      <c r="B462" s="68"/>
    </row>
    <row r="463" spans="1:2" ht="12.75" x14ac:dyDescent="0.2">
      <c r="A463" s="68"/>
      <c r="B463" s="68"/>
    </row>
    <row r="464" spans="1:2" ht="12.75" x14ac:dyDescent="0.2">
      <c r="A464" s="68"/>
      <c r="B464" s="68"/>
    </row>
    <row r="465" spans="1:2" ht="12.75" x14ac:dyDescent="0.2">
      <c r="A465" s="68"/>
      <c r="B465" s="68"/>
    </row>
    <row r="466" spans="1:2" ht="12.75" x14ac:dyDescent="0.2">
      <c r="A466" s="68"/>
      <c r="B466" s="68"/>
    </row>
    <row r="467" spans="1:2" ht="12.75" x14ac:dyDescent="0.2">
      <c r="A467" s="68"/>
      <c r="B467" s="68"/>
    </row>
    <row r="468" spans="1:2" ht="12.75" x14ac:dyDescent="0.2">
      <c r="A468" s="68"/>
      <c r="B468" s="68"/>
    </row>
    <row r="469" spans="1:2" ht="12.75" x14ac:dyDescent="0.2">
      <c r="A469" s="68"/>
      <c r="B469" s="68"/>
    </row>
    <row r="470" spans="1:2" ht="12.75" x14ac:dyDescent="0.2">
      <c r="A470" s="68"/>
      <c r="B470" s="68"/>
    </row>
    <row r="471" spans="1:2" ht="12.75" x14ac:dyDescent="0.2">
      <c r="A471" s="68"/>
      <c r="B471" s="68"/>
    </row>
    <row r="472" spans="1:2" ht="12.75" x14ac:dyDescent="0.2">
      <c r="A472" s="68"/>
      <c r="B472" s="68"/>
    </row>
    <row r="473" spans="1:2" ht="12.75" x14ac:dyDescent="0.2">
      <c r="A473" s="68"/>
      <c r="B473" s="68"/>
    </row>
  </sheetData>
  <phoneticPr fontId="26" type="noConversion"/>
  <pageMargins left="0.81" right="0.75" top="1.84" bottom="1" header="0" footer="0"/>
  <pageSetup paperSize="9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C446"/>
  <sheetViews>
    <sheetView workbookViewId="0">
      <pane xSplit="1" ySplit="5" topLeftCell="O6" activePane="bottomRight" state="frozen"/>
      <selection pane="topRight"/>
      <selection pane="bottomLeft"/>
      <selection pane="bottomRight" activeCell="A4" sqref="A4"/>
    </sheetView>
  </sheetViews>
  <sheetFormatPr baseColWidth="10" defaultRowHeight="11.25" x14ac:dyDescent="0.2"/>
  <cols>
    <col min="1" max="1" width="40.28515625" style="5" customWidth="1"/>
    <col min="2" max="5" width="6.85546875" style="5" customWidth="1"/>
    <col min="6" max="7" width="7.85546875" style="5" bestFit="1" customWidth="1"/>
    <col min="8" max="8" width="6.5703125" style="5" bestFit="1" customWidth="1"/>
    <col min="9" max="9" width="7.85546875" style="5" bestFit="1" customWidth="1"/>
    <col min="10" max="10" width="7.85546875" style="16" bestFit="1" customWidth="1"/>
    <col min="11" max="13" width="7.85546875" style="5" bestFit="1" customWidth="1"/>
    <col min="14" max="15" width="9.7109375" style="135" bestFit="1" customWidth="1"/>
    <col min="16" max="19" width="11.42578125" style="5"/>
    <col min="20" max="55" width="11.42578125" style="32"/>
    <col min="56" max="16384" width="11.42578125" style="5"/>
  </cols>
  <sheetData>
    <row r="1" spans="1:23" x14ac:dyDescent="0.2">
      <c r="A1" s="89" t="s">
        <v>197</v>
      </c>
      <c r="B1" s="90"/>
      <c r="C1" s="90"/>
      <c r="D1" s="90"/>
      <c r="E1" s="90"/>
      <c r="F1" s="90"/>
      <c r="G1" s="90"/>
      <c r="H1" s="90"/>
      <c r="I1" s="90"/>
      <c r="J1" s="91"/>
      <c r="K1" s="92"/>
      <c r="L1" s="92"/>
      <c r="M1" s="92"/>
      <c r="N1" s="93"/>
      <c r="O1" s="93"/>
      <c r="P1" s="92"/>
      <c r="Q1" s="92"/>
      <c r="R1" s="32"/>
      <c r="S1" s="32"/>
    </row>
    <row r="2" spans="1:23" x14ac:dyDescent="0.2">
      <c r="A2" s="94" t="s">
        <v>198</v>
      </c>
      <c r="B2" s="32"/>
      <c r="C2" s="32"/>
      <c r="D2" s="32"/>
      <c r="E2" s="32"/>
      <c r="F2" s="32"/>
      <c r="G2" s="32"/>
      <c r="H2" s="32"/>
      <c r="I2" s="32"/>
      <c r="J2" s="25"/>
      <c r="K2" s="32"/>
      <c r="N2" s="95"/>
      <c r="O2" s="95"/>
      <c r="P2" s="32"/>
      <c r="Q2" s="32"/>
      <c r="R2" s="32"/>
      <c r="S2" s="32"/>
    </row>
    <row r="3" spans="1:23" x14ac:dyDescent="0.2">
      <c r="A3" s="32" t="s">
        <v>303</v>
      </c>
      <c r="B3" s="32"/>
      <c r="C3" s="32"/>
      <c r="D3" s="32"/>
      <c r="E3" s="32"/>
      <c r="F3" s="32"/>
      <c r="G3" s="32"/>
      <c r="H3" s="32"/>
      <c r="I3" s="32"/>
      <c r="J3" s="25"/>
      <c r="K3" s="32"/>
      <c r="N3" s="95"/>
      <c r="O3" s="95"/>
      <c r="P3" s="32"/>
      <c r="Q3" s="32"/>
      <c r="R3" s="32"/>
      <c r="S3" s="32"/>
    </row>
    <row r="4" spans="1:23" x14ac:dyDescent="0.2">
      <c r="A4" s="32"/>
      <c r="B4" s="32"/>
      <c r="C4" s="32"/>
      <c r="D4" s="32"/>
      <c r="E4" s="32"/>
      <c r="F4" s="32"/>
      <c r="G4" s="32"/>
      <c r="H4" s="32"/>
      <c r="I4" s="32"/>
      <c r="J4" s="25"/>
      <c r="K4" s="32"/>
      <c r="N4" s="95"/>
      <c r="O4" s="95"/>
      <c r="P4" s="32"/>
      <c r="Q4" s="32"/>
      <c r="R4" s="32"/>
      <c r="S4" s="32"/>
    </row>
    <row r="5" spans="1:23" x14ac:dyDescent="0.2">
      <c r="A5" s="96" t="s">
        <v>199</v>
      </c>
      <c r="B5" s="97">
        <v>1995</v>
      </c>
      <c r="C5" s="97">
        <v>1996</v>
      </c>
      <c r="D5" s="97">
        <v>1997</v>
      </c>
      <c r="E5" s="97">
        <v>1998</v>
      </c>
      <c r="F5" s="97">
        <v>1999</v>
      </c>
      <c r="G5" s="97">
        <v>2000</v>
      </c>
      <c r="H5" s="97">
        <v>2001</v>
      </c>
      <c r="I5" s="97">
        <v>2002</v>
      </c>
      <c r="J5" s="97">
        <v>2003</v>
      </c>
      <c r="K5" s="97">
        <v>2004</v>
      </c>
      <c r="L5" s="97">
        <v>2005</v>
      </c>
      <c r="M5" s="97">
        <v>2006</v>
      </c>
      <c r="N5" s="97">
        <v>2007</v>
      </c>
      <c r="O5" s="97">
        <v>2008</v>
      </c>
      <c r="P5" s="97">
        <v>2009</v>
      </c>
      <c r="Q5" s="97">
        <v>2010</v>
      </c>
      <c r="R5" s="97">
        <v>2011</v>
      </c>
      <c r="S5" s="97">
        <v>2012</v>
      </c>
      <c r="T5" s="97">
        <v>2013</v>
      </c>
      <c r="U5" s="97">
        <v>2014</v>
      </c>
      <c r="V5" s="97">
        <v>2015</v>
      </c>
      <c r="W5" s="97">
        <v>2016</v>
      </c>
    </row>
    <row r="6" spans="1:23" x14ac:dyDescent="0.2">
      <c r="A6" s="98" t="s">
        <v>200</v>
      </c>
      <c r="B6" s="99"/>
      <c r="C6" s="99"/>
      <c r="D6" s="99"/>
      <c r="E6" s="99"/>
      <c r="F6" s="99"/>
      <c r="G6" s="100"/>
      <c r="H6" s="53"/>
      <c r="I6" s="53"/>
      <c r="J6" s="101"/>
      <c r="K6" s="102"/>
      <c r="L6" s="102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3"/>
    </row>
    <row r="7" spans="1:23" x14ac:dyDescent="0.2">
      <c r="A7" s="104" t="s">
        <v>201</v>
      </c>
      <c r="B7" s="99"/>
      <c r="C7" s="99"/>
      <c r="D7" s="99"/>
      <c r="E7" s="99"/>
      <c r="F7" s="99"/>
      <c r="G7" s="100"/>
      <c r="H7" s="53"/>
      <c r="I7" s="53"/>
      <c r="J7" s="101"/>
      <c r="K7" s="102"/>
      <c r="L7" s="102"/>
      <c r="M7" s="102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1:23" x14ac:dyDescent="0.2">
      <c r="A8" s="104" t="s">
        <v>5</v>
      </c>
      <c r="B8" s="105">
        <v>5.05</v>
      </c>
      <c r="C8" s="105">
        <v>6</v>
      </c>
      <c r="D8" s="105">
        <v>7.38</v>
      </c>
      <c r="E8" s="105">
        <v>8.9</v>
      </c>
      <c r="F8" s="105">
        <v>8.0500000000000007</v>
      </c>
      <c r="G8" s="105">
        <v>9.07</v>
      </c>
      <c r="H8" s="105">
        <v>8.66</v>
      </c>
      <c r="I8" s="105">
        <v>11.4</v>
      </c>
      <c r="J8" s="105">
        <v>17.865594444444447</v>
      </c>
      <c r="K8" s="105">
        <v>24.1</v>
      </c>
      <c r="L8" s="105">
        <v>21.05</v>
      </c>
      <c r="M8" s="105">
        <v>22.388277500000004</v>
      </c>
      <c r="N8" s="105">
        <v>24.820582500000008</v>
      </c>
      <c r="O8" s="105">
        <v>26.814720000000001</v>
      </c>
      <c r="P8" s="105">
        <v>23.5</v>
      </c>
      <c r="Q8" s="105">
        <v>28.264477847222217</v>
      </c>
      <c r="R8" s="105">
        <v>37.4</v>
      </c>
      <c r="S8" s="105">
        <v>38.4</v>
      </c>
      <c r="T8" s="105">
        <v>38.299999999999997</v>
      </c>
      <c r="U8" s="105">
        <v>40.9</v>
      </c>
      <c r="V8" s="105">
        <v>46.8</v>
      </c>
      <c r="W8" s="105">
        <v>46.019262916666669</v>
      </c>
    </row>
    <row r="9" spans="1:23" x14ac:dyDescent="0.2">
      <c r="A9" s="104" t="s">
        <v>202</v>
      </c>
      <c r="B9" s="105">
        <v>5.42</v>
      </c>
      <c r="C9" s="105">
        <v>6.46</v>
      </c>
      <c r="D9" s="105">
        <v>7.81</v>
      </c>
      <c r="E9" s="105">
        <v>9.32</v>
      </c>
      <c r="F9" s="105">
        <v>8.51</v>
      </c>
      <c r="G9" s="105">
        <v>9.6</v>
      </c>
      <c r="H9" s="105">
        <v>9.06</v>
      </c>
      <c r="I9" s="105">
        <v>14.6</v>
      </c>
      <c r="J9" s="105">
        <v>19.299543472222226</v>
      </c>
      <c r="K9" s="105">
        <v>25</v>
      </c>
      <c r="L9" s="105">
        <v>22.03</v>
      </c>
      <c r="M9" s="105">
        <v>23.591948333333335</v>
      </c>
      <c r="N9" s="105">
        <v>26.248401666666673</v>
      </c>
      <c r="O9" s="105">
        <v>29.258770000000002</v>
      </c>
      <c r="P9" s="105">
        <v>25.3</v>
      </c>
      <c r="Q9" s="105">
        <v>29.885799166666668</v>
      </c>
      <c r="R9" s="105">
        <v>38.9</v>
      </c>
      <c r="S9" s="105">
        <v>39.700000000000003</v>
      </c>
      <c r="T9" s="105">
        <v>39.5</v>
      </c>
      <c r="U9" s="105">
        <v>42.3</v>
      </c>
      <c r="V9" s="105">
        <v>48.3</v>
      </c>
      <c r="W9" s="105">
        <v>47.223692916666664</v>
      </c>
    </row>
    <row r="10" spans="1:23" x14ac:dyDescent="0.2">
      <c r="A10" s="104" t="s">
        <v>203</v>
      </c>
      <c r="B10" s="105">
        <v>4.34</v>
      </c>
      <c r="C10" s="105">
        <v>5.14</v>
      </c>
      <c r="D10" s="105">
        <v>6.51</v>
      </c>
      <c r="E10" s="105">
        <v>7.96</v>
      </c>
      <c r="F10" s="105">
        <v>7.03</v>
      </c>
      <c r="G10" s="105">
        <v>7.94</v>
      </c>
      <c r="H10" s="105">
        <v>7.2627690000000005</v>
      </c>
      <c r="I10" s="105">
        <v>10</v>
      </c>
      <c r="J10" s="105">
        <v>16.45515277777778</v>
      </c>
      <c r="K10" s="105">
        <v>21.2</v>
      </c>
      <c r="L10" s="105">
        <v>18.850000000000001</v>
      </c>
      <c r="M10" s="105">
        <v>20.221670000000003</v>
      </c>
      <c r="N10" s="105">
        <v>22.043180833333341</v>
      </c>
      <c r="O10" s="105">
        <v>23.846945000000005</v>
      </c>
      <c r="P10" s="105">
        <v>20.8</v>
      </c>
      <c r="Q10" s="105">
        <v>25.790709236111113</v>
      </c>
      <c r="R10" s="105">
        <v>33.6</v>
      </c>
      <c r="S10" s="105">
        <v>34.200000000000003</v>
      </c>
      <c r="T10" s="105">
        <v>33.9</v>
      </c>
      <c r="U10" s="105">
        <v>35.6</v>
      </c>
      <c r="V10" s="105">
        <v>39.700000000000003</v>
      </c>
      <c r="W10" s="105">
        <v>38.968328958333331</v>
      </c>
    </row>
    <row r="11" spans="1:23" x14ac:dyDescent="0.2">
      <c r="A11" s="104" t="s">
        <v>8</v>
      </c>
      <c r="B11" s="105">
        <v>2.97</v>
      </c>
      <c r="C11" s="105">
        <v>3.56</v>
      </c>
      <c r="D11" s="105">
        <v>4.67</v>
      </c>
      <c r="E11" s="105">
        <v>5.97</v>
      </c>
      <c r="F11" s="105">
        <v>5.22</v>
      </c>
      <c r="G11" s="105">
        <v>5.52</v>
      </c>
      <c r="H11" s="105">
        <v>4.8781145454545456</v>
      </c>
      <c r="I11" s="105">
        <v>7.45</v>
      </c>
      <c r="J11" s="105">
        <v>12.22382777777778</v>
      </c>
      <c r="K11" s="105">
        <v>17.5</v>
      </c>
      <c r="L11" s="105">
        <v>15.67</v>
      </c>
      <c r="M11" s="105">
        <v>15.647720833333336</v>
      </c>
      <c r="N11" s="105">
        <v>16.15587166666667</v>
      </c>
      <c r="O11" s="105">
        <v>16.165645000000008</v>
      </c>
      <c r="P11" s="105">
        <v>14.2</v>
      </c>
      <c r="Q11" s="105">
        <v>17.851249166666666</v>
      </c>
      <c r="R11" s="105">
        <v>21.1</v>
      </c>
      <c r="S11" s="105">
        <v>22.6</v>
      </c>
      <c r="T11" s="105">
        <v>22.2</v>
      </c>
      <c r="U11" s="105">
        <v>23.2</v>
      </c>
      <c r="V11" s="105">
        <v>26.1</v>
      </c>
      <c r="W11" s="105">
        <v>25.769783541666669</v>
      </c>
    </row>
    <row r="12" spans="1:23" x14ac:dyDescent="0.2">
      <c r="A12" s="104" t="s">
        <v>204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</row>
    <row r="13" spans="1:23" x14ac:dyDescent="0.2">
      <c r="A13" s="104" t="s">
        <v>205</v>
      </c>
      <c r="B13" s="105">
        <v>4.91</v>
      </c>
      <c r="C13" s="105">
        <v>5.2</v>
      </c>
      <c r="D13" s="105">
        <v>6.77</v>
      </c>
      <c r="E13" s="105">
        <v>7.83</v>
      </c>
      <c r="F13" s="105">
        <v>7.82</v>
      </c>
      <c r="G13" s="105">
        <v>6.52</v>
      </c>
      <c r="H13" s="105">
        <v>5.9065800000000008</v>
      </c>
      <c r="I13" s="105">
        <v>17.09</v>
      </c>
      <c r="J13" s="105">
        <v>26.234215000000003</v>
      </c>
      <c r="K13" s="105">
        <v>27.6</v>
      </c>
      <c r="L13" s="105">
        <v>21.79</v>
      </c>
      <c r="M13" s="105">
        <v>15.647720833333336</v>
      </c>
      <c r="N13" s="105">
        <v>23.529677500000002</v>
      </c>
      <c r="O13" s="105">
        <v>22.772500000000001</v>
      </c>
      <c r="P13" s="105">
        <v>21.6</v>
      </c>
      <c r="Q13" s="105">
        <v>39.134190491930319</v>
      </c>
      <c r="R13" s="105">
        <v>44.64</v>
      </c>
      <c r="S13" s="105">
        <v>33.9</v>
      </c>
      <c r="T13" s="105">
        <v>35.1</v>
      </c>
      <c r="U13" s="105">
        <v>42.2</v>
      </c>
      <c r="V13" s="105">
        <v>48</v>
      </c>
      <c r="W13" s="105">
        <v>44.62</v>
      </c>
    </row>
    <row r="14" spans="1:23" x14ac:dyDescent="0.2">
      <c r="A14" s="104" t="s">
        <v>206</v>
      </c>
      <c r="B14" s="105">
        <v>3.4</v>
      </c>
      <c r="C14" s="105">
        <v>3.64</v>
      </c>
      <c r="D14" s="105">
        <v>4.8</v>
      </c>
      <c r="E14" s="105">
        <v>6.41</v>
      </c>
      <c r="F14" s="105">
        <v>5.22</v>
      </c>
      <c r="G14" s="105">
        <v>5.76</v>
      </c>
      <c r="H14" s="105">
        <v>6.4735733333333334</v>
      </c>
      <c r="I14" s="105">
        <v>11.1</v>
      </c>
      <c r="J14" s="105">
        <v>20.122301111111113</v>
      </c>
      <c r="K14" s="105">
        <v>26.4</v>
      </c>
      <c r="L14" s="105">
        <v>17.87</v>
      </c>
      <c r="M14" s="105">
        <v>12.758910833333337</v>
      </c>
      <c r="N14" s="105">
        <v>21.417287500000004</v>
      </c>
      <c r="O14" s="105">
        <v>20.034166666666668</v>
      </c>
      <c r="P14" s="105">
        <v>18.5</v>
      </c>
      <c r="Q14" s="105">
        <v>32.804475425038845</v>
      </c>
      <c r="R14" s="105">
        <v>41.91</v>
      </c>
      <c r="S14" s="105">
        <v>30</v>
      </c>
      <c r="T14" s="105">
        <v>29.3</v>
      </c>
      <c r="U14" s="105">
        <v>36.6</v>
      </c>
      <c r="V14" s="105">
        <v>42.6</v>
      </c>
      <c r="W14" s="105">
        <v>40.49</v>
      </c>
    </row>
    <row r="15" spans="1:23" x14ac:dyDescent="0.2">
      <c r="A15" s="104" t="s">
        <v>207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</row>
    <row r="16" spans="1:23" x14ac:dyDescent="0.2">
      <c r="A16" s="104" t="s">
        <v>208</v>
      </c>
      <c r="B16" s="105">
        <v>6.06</v>
      </c>
      <c r="C16" s="105">
        <v>7.1</v>
      </c>
      <c r="D16" s="105">
        <v>10.41</v>
      </c>
      <c r="E16" s="105">
        <v>9.61</v>
      </c>
      <c r="F16" s="105">
        <v>9.48</v>
      </c>
      <c r="G16" s="105">
        <v>10.69</v>
      </c>
      <c r="H16" s="105">
        <v>10.93</v>
      </c>
      <c r="I16" s="105">
        <v>11.4</v>
      </c>
      <c r="J16" s="105">
        <v>15.908333333333333</v>
      </c>
      <c r="K16" s="105">
        <v>20.7</v>
      </c>
      <c r="L16" s="105">
        <v>21.71</v>
      </c>
      <c r="M16" s="105">
        <v>21.84</v>
      </c>
      <c r="N16" s="105">
        <v>23.271666666666665</v>
      </c>
      <c r="O16" s="105">
        <v>25.599166666666665</v>
      </c>
      <c r="P16" s="105">
        <v>26.2</v>
      </c>
      <c r="Q16" s="105">
        <v>25.35</v>
      </c>
      <c r="R16" s="105">
        <v>28.6</v>
      </c>
      <c r="S16" s="105">
        <v>36.299999999999997</v>
      </c>
      <c r="T16" s="105">
        <v>37.5</v>
      </c>
      <c r="U16" s="105">
        <v>39.299999999999997</v>
      </c>
      <c r="V16" s="105">
        <v>49.5</v>
      </c>
      <c r="W16" s="105">
        <v>44.24</v>
      </c>
    </row>
    <row r="17" spans="1:55" x14ac:dyDescent="0.2">
      <c r="A17" s="104" t="s">
        <v>209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1:55" x14ac:dyDescent="0.2">
      <c r="A18" s="104" t="s">
        <v>210</v>
      </c>
      <c r="B18" s="105">
        <v>161</v>
      </c>
      <c r="C18" s="105">
        <v>195.02</v>
      </c>
      <c r="D18" s="105">
        <v>218.64</v>
      </c>
      <c r="E18" s="105">
        <v>168.93</v>
      </c>
      <c r="F18" s="105">
        <v>125.39</v>
      </c>
      <c r="G18" s="105">
        <v>153.1</v>
      </c>
      <c r="H18" s="105">
        <v>245.12</v>
      </c>
      <c r="I18" s="105">
        <v>661.38</v>
      </c>
      <c r="J18" s="105">
        <v>651.15390277777772</v>
      </c>
      <c r="K18" s="105">
        <v>661.2</v>
      </c>
      <c r="L18" s="105">
        <v>349</v>
      </c>
      <c r="M18" s="105">
        <v>434.04370250000011</v>
      </c>
      <c r="N18" s="105">
        <v>504.62650000000008</v>
      </c>
      <c r="O18" s="105">
        <v>342.16700000000003</v>
      </c>
      <c r="P18" s="105">
        <v>485.21</v>
      </c>
      <c r="Q18" s="105">
        <v>685.30076388888881</v>
      </c>
      <c r="R18" s="105">
        <v>695</v>
      </c>
      <c r="S18" s="105">
        <v>623</v>
      </c>
      <c r="T18" s="105">
        <v>653</v>
      </c>
      <c r="U18" s="105">
        <v>814</v>
      </c>
      <c r="V18" s="105">
        <v>1019.4</v>
      </c>
      <c r="W18" s="105">
        <v>844.10469166666655</v>
      </c>
    </row>
    <row r="19" spans="1:55" x14ac:dyDescent="0.2">
      <c r="A19" s="104" t="s">
        <v>211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</row>
    <row r="20" spans="1:55" x14ac:dyDescent="0.2">
      <c r="A20" s="104" t="s">
        <v>212</v>
      </c>
      <c r="B20" s="105">
        <v>1.56</v>
      </c>
      <c r="C20" s="105">
        <v>2.0499999999999998</v>
      </c>
      <c r="D20" s="105">
        <v>2.37</v>
      </c>
      <c r="E20" s="105">
        <v>2.54</v>
      </c>
      <c r="F20" s="105">
        <v>2.6920000000000002</v>
      </c>
      <c r="G20" s="105">
        <v>2.97</v>
      </c>
      <c r="H20" s="105">
        <v>3.125</v>
      </c>
      <c r="I20" s="105">
        <v>3.35</v>
      </c>
      <c r="J20" s="105">
        <v>3.9546866666666665</v>
      </c>
      <c r="K20" s="105">
        <v>4.5999999999999996</v>
      </c>
      <c r="L20" s="105">
        <v>4.9000000000000004</v>
      </c>
      <c r="M20" s="105">
        <v>4.9400000000000004</v>
      </c>
      <c r="N20" s="105">
        <v>5.6943600000000005</v>
      </c>
      <c r="O20" s="105">
        <v>6.5970000000000004</v>
      </c>
      <c r="P20" s="105" t="s">
        <v>237</v>
      </c>
      <c r="Q20" s="105" t="s">
        <v>237</v>
      </c>
      <c r="R20" s="105" t="s">
        <v>237</v>
      </c>
      <c r="S20" s="105" t="s">
        <v>237</v>
      </c>
      <c r="T20" s="105" t="s">
        <v>237</v>
      </c>
      <c r="U20" s="105" t="s">
        <v>237</v>
      </c>
      <c r="V20" s="105" t="s">
        <v>237</v>
      </c>
      <c r="W20" s="105" t="s">
        <v>233</v>
      </c>
    </row>
    <row r="21" spans="1:55" x14ac:dyDescent="0.2">
      <c r="A21" s="104" t="s">
        <v>213</v>
      </c>
      <c r="B21" s="105">
        <v>0.94</v>
      </c>
      <c r="C21" s="105">
        <v>1.35</v>
      </c>
      <c r="D21" s="105">
        <v>1.61</v>
      </c>
      <c r="E21" s="105">
        <v>1.45</v>
      </c>
      <c r="F21" s="105">
        <v>1.32</v>
      </c>
      <c r="G21" s="105">
        <v>1.49</v>
      </c>
      <c r="H21" s="105">
        <v>1.677</v>
      </c>
      <c r="I21" s="105">
        <v>1.94</v>
      </c>
      <c r="J21" s="105">
        <v>3.4441666666666668</v>
      </c>
      <c r="K21" s="105">
        <v>4</v>
      </c>
      <c r="L21" s="105">
        <v>4.0999999999999996</v>
      </c>
      <c r="M21" s="105">
        <v>4.0435999999999996</v>
      </c>
      <c r="N21" s="105">
        <v>6.0702347600564099</v>
      </c>
      <c r="O21" s="105">
        <v>7.2687083333333335</v>
      </c>
      <c r="P21" s="105">
        <v>5</v>
      </c>
      <c r="Q21" s="105">
        <v>6.4083333333333341</v>
      </c>
      <c r="R21" s="105">
        <v>7.9</v>
      </c>
      <c r="S21" s="105">
        <v>7.6</v>
      </c>
      <c r="T21" s="105">
        <v>8.5</v>
      </c>
      <c r="U21" s="105">
        <v>9.9</v>
      </c>
      <c r="V21" s="105">
        <v>8.1</v>
      </c>
      <c r="W21" s="105">
        <v>8.43</v>
      </c>
    </row>
    <row r="22" spans="1:55" x14ac:dyDescent="0.2">
      <c r="A22" s="98" t="s">
        <v>214</v>
      </c>
      <c r="B22" s="99"/>
      <c r="C22" s="99"/>
      <c r="D22" s="99"/>
      <c r="E22" s="99"/>
      <c r="F22" s="99"/>
      <c r="G22" s="100"/>
      <c r="H22" s="53"/>
      <c r="I22" s="53"/>
      <c r="J22" s="101"/>
      <c r="K22" s="102"/>
      <c r="L22" s="102"/>
      <c r="M22" s="102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55" x14ac:dyDescent="0.2">
      <c r="A23" s="104" t="s">
        <v>21</v>
      </c>
      <c r="B23" s="106">
        <v>1156</v>
      </c>
      <c r="C23" s="106">
        <v>1650</v>
      </c>
      <c r="D23" s="106">
        <v>1946</v>
      </c>
      <c r="E23" s="106">
        <v>2566</v>
      </c>
      <c r="F23" s="106">
        <v>1440</v>
      </c>
      <c r="G23" s="106">
        <v>1283</v>
      </c>
      <c r="H23" s="106">
        <v>1411.82</v>
      </c>
      <c r="I23" s="106">
        <v>2466</v>
      </c>
      <c r="J23" s="106">
        <v>5195</v>
      </c>
      <c r="K23" s="106">
        <v>4593</v>
      </c>
      <c r="L23" s="106">
        <v>3456</v>
      </c>
      <c r="M23" s="106">
        <v>3736.1942666666669</v>
      </c>
      <c r="N23" s="106">
        <v>4234.1683999999996</v>
      </c>
      <c r="O23" s="106">
        <v>6875.4618</v>
      </c>
      <c r="P23" s="106">
        <v>5434</v>
      </c>
      <c r="Q23" s="106">
        <v>5025</v>
      </c>
      <c r="R23" s="106">
        <v>4806</v>
      </c>
      <c r="S23" s="106">
        <v>5259</v>
      </c>
      <c r="T23" s="106">
        <v>5444</v>
      </c>
      <c r="U23" s="106">
        <v>6163</v>
      </c>
      <c r="V23" s="106">
        <v>5942</v>
      </c>
      <c r="W23" s="106">
        <v>6172.7037499999997</v>
      </c>
    </row>
    <row r="24" spans="1:55" x14ac:dyDescent="0.2">
      <c r="A24" s="104" t="s">
        <v>215</v>
      </c>
      <c r="B24" s="107">
        <v>762</v>
      </c>
      <c r="C24" s="106">
        <v>1403</v>
      </c>
      <c r="D24" s="106">
        <v>1247</v>
      </c>
      <c r="E24" s="106">
        <v>1089</v>
      </c>
      <c r="F24" s="106">
        <v>1202</v>
      </c>
      <c r="G24" s="106">
        <v>1140</v>
      </c>
      <c r="H24" s="106">
        <v>1345.17</v>
      </c>
      <c r="I24" s="106">
        <v>1896</v>
      </c>
      <c r="J24" s="106">
        <v>3187.5981666666667</v>
      </c>
      <c r="K24" s="106">
        <v>4248</v>
      </c>
      <c r="L24" s="106">
        <v>2803</v>
      </c>
      <c r="M24" s="106">
        <v>3676.0107250000001</v>
      </c>
      <c r="N24" s="106">
        <v>5891.2209999999995</v>
      </c>
      <c r="O24" s="106">
        <v>3959.3610000000003</v>
      </c>
      <c r="P24" s="106">
        <v>3588</v>
      </c>
      <c r="Q24" s="106">
        <v>4391.2067191666665</v>
      </c>
      <c r="R24" s="106">
        <v>4170</v>
      </c>
      <c r="S24" s="106">
        <v>4446</v>
      </c>
      <c r="T24" s="106">
        <v>5453</v>
      </c>
      <c r="U24" s="106">
        <v>4804</v>
      </c>
      <c r="V24" s="106">
        <v>6212</v>
      </c>
      <c r="W24" s="106">
        <v>5961.9285</v>
      </c>
    </row>
    <row r="25" spans="1:55" x14ac:dyDescent="0.2">
      <c r="A25" s="104" t="s">
        <v>59</v>
      </c>
      <c r="B25" s="106">
        <v>1189</v>
      </c>
      <c r="C25" s="106">
        <v>1657</v>
      </c>
      <c r="D25" s="106">
        <v>1773</v>
      </c>
      <c r="E25" s="106">
        <v>2430</v>
      </c>
      <c r="F25" s="106">
        <v>1718</v>
      </c>
      <c r="G25" s="106">
        <v>1766</v>
      </c>
      <c r="H25" s="106">
        <v>1883.9</v>
      </c>
      <c r="I25" s="106">
        <v>4255</v>
      </c>
      <c r="J25" s="106">
        <v>5398.4654791666671</v>
      </c>
      <c r="K25" s="106">
        <v>5740</v>
      </c>
      <c r="L25" s="106">
        <v>5482</v>
      </c>
      <c r="M25" s="106">
        <v>5064.5653983333341</v>
      </c>
      <c r="N25" s="106">
        <v>7157.3758305000001</v>
      </c>
      <c r="O25" s="106">
        <v>11209.314741818183</v>
      </c>
      <c r="P25" s="106">
        <v>7028</v>
      </c>
      <c r="Q25" s="106">
        <v>7036.8019608333334</v>
      </c>
      <c r="R25" s="106">
        <v>9816</v>
      </c>
      <c r="S25" s="106">
        <v>10165</v>
      </c>
      <c r="T25" s="106" t="s">
        <v>300</v>
      </c>
      <c r="U25" s="106" t="s">
        <v>300</v>
      </c>
      <c r="V25" s="106" t="s">
        <v>300</v>
      </c>
      <c r="W25" s="106" t="s">
        <v>300</v>
      </c>
    </row>
    <row r="26" spans="1:55" x14ac:dyDescent="0.2">
      <c r="A26" s="104" t="s">
        <v>113</v>
      </c>
      <c r="B26" s="106">
        <v>1026</v>
      </c>
      <c r="C26" s="106">
        <v>1468</v>
      </c>
      <c r="D26" s="106">
        <v>1282</v>
      </c>
      <c r="E26" s="106">
        <v>1309</v>
      </c>
      <c r="F26" s="106">
        <v>1343</v>
      </c>
      <c r="G26" s="106">
        <v>1347</v>
      </c>
      <c r="H26" s="106">
        <v>1364.42</v>
      </c>
      <c r="I26" s="106">
        <v>2499</v>
      </c>
      <c r="J26" s="106">
        <v>3398.4591958333335</v>
      </c>
      <c r="K26" s="106">
        <v>3788</v>
      </c>
      <c r="L26" s="106">
        <v>2942</v>
      </c>
      <c r="M26" s="106">
        <v>3789.637251666667</v>
      </c>
      <c r="N26" s="106">
        <v>4239.4493750000001</v>
      </c>
      <c r="O26" s="106">
        <v>4920.062188571429</v>
      </c>
      <c r="P26" s="106">
        <v>4078</v>
      </c>
      <c r="Q26" s="106">
        <v>3792.2717600843253</v>
      </c>
      <c r="R26" s="106">
        <v>5522</v>
      </c>
      <c r="S26" s="106">
        <v>5208</v>
      </c>
      <c r="T26" s="106">
        <v>4703</v>
      </c>
      <c r="U26" s="106">
        <v>5192</v>
      </c>
      <c r="V26" s="106">
        <v>5345</v>
      </c>
      <c r="W26" s="106">
        <v>6236.3879862499998</v>
      </c>
    </row>
    <row r="27" spans="1:55" s="55" customFormat="1" x14ac:dyDescent="0.2">
      <c r="A27" s="199" t="s">
        <v>92</v>
      </c>
      <c r="B27" s="106"/>
      <c r="C27" s="106"/>
      <c r="D27" s="200">
        <v>2579</v>
      </c>
      <c r="E27" s="200">
        <v>2204</v>
      </c>
      <c r="F27" s="200">
        <v>1715</v>
      </c>
      <c r="G27" s="200">
        <v>1985</v>
      </c>
      <c r="H27" s="200">
        <v>1798</v>
      </c>
      <c r="I27" s="200">
        <v>3372</v>
      </c>
      <c r="J27" s="200">
        <v>5539.5096458333337</v>
      </c>
      <c r="K27" s="200">
        <v>5769</v>
      </c>
      <c r="L27" s="200">
        <v>2207</v>
      </c>
      <c r="M27" s="200">
        <v>2877.495494166667</v>
      </c>
      <c r="N27" s="200">
        <v>3072.03384090909</v>
      </c>
      <c r="O27" s="200">
        <v>9673.3986016666677</v>
      </c>
      <c r="P27" s="200">
        <v>8934</v>
      </c>
      <c r="Q27" s="200">
        <v>7621.0969137187494</v>
      </c>
      <c r="R27" s="200">
        <v>9355</v>
      </c>
      <c r="S27" s="200">
        <v>11105</v>
      </c>
      <c r="T27" s="200">
        <v>10210</v>
      </c>
      <c r="U27" s="200">
        <v>10641</v>
      </c>
      <c r="V27" s="200">
        <v>9142</v>
      </c>
      <c r="W27" s="200">
        <v>11047.29961111111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</row>
    <row r="28" spans="1:55" s="55" customFormat="1" x14ac:dyDescent="0.2">
      <c r="A28" s="104" t="s">
        <v>102</v>
      </c>
      <c r="B28" s="106">
        <v>966</v>
      </c>
      <c r="C28" s="106">
        <v>1637</v>
      </c>
      <c r="D28" s="106">
        <v>1229</v>
      </c>
      <c r="E28" s="106">
        <v>1246</v>
      </c>
      <c r="F28" s="106">
        <v>1177</v>
      </c>
      <c r="G28" s="106">
        <v>1370</v>
      </c>
      <c r="H28" s="106">
        <v>1610.16</v>
      </c>
      <c r="I28" s="106">
        <v>1565</v>
      </c>
      <c r="J28" s="106">
        <v>4168.8776952083335</v>
      </c>
      <c r="K28" s="106">
        <v>4190</v>
      </c>
      <c r="L28" s="106">
        <v>3378</v>
      </c>
      <c r="M28" s="106">
        <v>3851.5059325000007</v>
      </c>
      <c r="N28" s="106">
        <v>6047.4372700000004</v>
      </c>
      <c r="O28" s="106">
        <v>6798.8206892307689</v>
      </c>
      <c r="P28" s="106">
        <v>4972</v>
      </c>
      <c r="Q28" s="106">
        <v>4361.630141076389</v>
      </c>
      <c r="R28" s="106">
        <v>5419</v>
      </c>
      <c r="S28" s="106">
        <v>5332</v>
      </c>
      <c r="T28" s="106">
        <v>6369</v>
      </c>
      <c r="U28" s="106">
        <v>5780</v>
      </c>
      <c r="V28" s="106">
        <v>5143</v>
      </c>
      <c r="W28" s="106">
        <v>4624.7602770833337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</row>
    <row r="29" spans="1:55" s="55" customFormat="1" x14ac:dyDescent="0.2">
      <c r="A29" s="104" t="s">
        <v>125</v>
      </c>
      <c r="B29" s="106">
        <v>684</v>
      </c>
      <c r="C29" s="106">
        <v>1182</v>
      </c>
      <c r="D29" s="106">
        <v>865</v>
      </c>
      <c r="E29" s="106">
        <v>932</v>
      </c>
      <c r="F29" s="106">
        <v>916</v>
      </c>
      <c r="G29" s="106">
        <v>1251</v>
      </c>
      <c r="H29" s="106">
        <v>844.96</v>
      </c>
      <c r="I29" s="106">
        <v>1717</v>
      </c>
      <c r="J29" s="106">
        <v>2541.7216664583334</v>
      </c>
      <c r="K29" s="106">
        <v>3100</v>
      </c>
      <c r="L29" s="106">
        <v>2207</v>
      </c>
      <c r="M29" s="106">
        <v>2877</v>
      </c>
      <c r="N29" s="106">
        <v>3072</v>
      </c>
      <c r="O29" s="106">
        <v>4179</v>
      </c>
      <c r="P29" s="106">
        <v>3051</v>
      </c>
      <c r="Q29" s="106">
        <v>3045</v>
      </c>
      <c r="R29" s="106">
        <v>4662</v>
      </c>
      <c r="S29" s="106">
        <v>3659</v>
      </c>
      <c r="T29" s="106">
        <v>4025</v>
      </c>
      <c r="U29" s="106">
        <v>4409</v>
      </c>
      <c r="V29" s="106">
        <v>4265</v>
      </c>
      <c r="W29" s="106">
        <v>4628.9951715814386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</row>
    <row r="30" spans="1:55" s="55" customFormat="1" x14ac:dyDescent="0.2">
      <c r="A30" s="201" t="s">
        <v>216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</row>
    <row r="31" spans="1:55" x14ac:dyDescent="0.2">
      <c r="A31" s="104" t="s">
        <v>217</v>
      </c>
      <c r="B31" s="110"/>
      <c r="C31" s="110"/>
      <c r="D31" s="110"/>
      <c r="E31" s="110"/>
      <c r="F31" s="110"/>
      <c r="G31" s="108"/>
      <c r="H31" s="109"/>
      <c r="I31" s="109"/>
      <c r="J31" s="105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  <row r="32" spans="1:55" x14ac:dyDescent="0.2">
      <c r="A32" s="104" t="s">
        <v>218</v>
      </c>
      <c r="B32" s="107">
        <v>4.3</v>
      </c>
      <c r="C32" s="107">
        <v>5.0999999999999996</v>
      </c>
      <c r="D32" s="107">
        <v>5.6</v>
      </c>
      <c r="E32" s="107">
        <v>5.7</v>
      </c>
      <c r="F32" s="107">
        <v>4.5999999999999996</v>
      </c>
      <c r="G32" s="105">
        <v>4.8899999999999997</v>
      </c>
      <c r="H32" s="105">
        <v>6.04</v>
      </c>
      <c r="I32" s="105">
        <v>9.2899999999999991</v>
      </c>
      <c r="J32" s="105">
        <v>8.1233333333333331</v>
      </c>
      <c r="K32" s="105">
        <v>11.2</v>
      </c>
      <c r="L32" s="105">
        <v>7.93</v>
      </c>
      <c r="M32" s="105">
        <v>12.04</v>
      </c>
      <c r="N32" s="105">
        <v>12.5025</v>
      </c>
      <c r="O32" s="105">
        <v>22.026666666666667</v>
      </c>
      <c r="P32" s="105">
        <v>20.2</v>
      </c>
      <c r="Q32" s="105">
        <v>20.87</v>
      </c>
      <c r="R32" s="105">
        <v>17</v>
      </c>
      <c r="S32" s="105">
        <v>23.1</v>
      </c>
      <c r="T32" s="105">
        <v>34.5</v>
      </c>
      <c r="U32" s="105">
        <v>25.5</v>
      </c>
      <c r="V32" s="105">
        <v>25</v>
      </c>
      <c r="W32" s="105">
        <v>45.88</v>
      </c>
    </row>
    <row r="33" spans="1:23" x14ac:dyDescent="0.2">
      <c r="A33" s="104" t="s">
        <v>219</v>
      </c>
      <c r="B33" s="107">
        <v>2.6</v>
      </c>
      <c r="C33" s="107">
        <v>2.7</v>
      </c>
      <c r="D33" s="107">
        <v>2.6</v>
      </c>
      <c r="E33" s="107">
        <v>2.2999999999999998</v>
      </c>
      <c r="F33" s="107">
        <v>2.5</v>
      </c>
      <c r="G33" s="105">
        <v>5.3</v>
      </c>
      <c r="H33" s="105">
        <v>2.82</v>
      </c>
      <c r="I33" s="105">
        <v>3.19</v>
      </c>
      <c r="J33" s="105">
        <v>8.31</v>
      </c>
      <c r="K33" s="105">
        <v>6.9</v>
      </c>
      <c r="L33" s="105">
        <v>5.65</v>
      </c>
      <c r="M33" s="105">
        <v>7.15</v>
      </c>
      <c r="N33" s="105">
        <v>9.7650000000000006</v>
      </c>
      <c r="O33" s="105">
        <v>8.4841666666666651</v>
      </c>
      <c r="P33" s="105">
        <v>14</v>
      </c>
      <c r="Q33" s="105">
        <v>9.67</v>
      </c>
      <c r="R33" s="105">
        <v>10.9</v>
      </c>
      <c r="S33" s="105">
        <v>12.2</v>
      </c>
      <c r="T33" s="105">
        <v>12.1</v>
      </c>
      <c r="U33" s="105">
        <v>11.8</v>
      </c>
      <c r="V33" s="105">
        <v>12.5</v>
      </c>
      <c r="W33" s="105">
        <v>16.25</v>
      </c>
    </row>
    <row r="34" spans="1:23" x14ac:dyDescent="0.2">
      <c r="A34" s="104" t="s">
        <v>220</v>
      </c>
      <c r="B34" s="110"/>
      <c r="C34" s="110"/>
      <c r="D34" s="110"/>
      <c r="E34" s="110"/>
      <c r="F34" s="110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1:23" x14ac:dyDescent="0.2">
      <c r="A35" s="104" t="s">
        <v>221</v>
      </c>
      <c r="B35" s="107">
        <v>4.5999999999999996</v>
      </c>
      <c r="C35" s="107">
        <v>2.4</v>
      </c>
      <c r="D35" s="107">
        <v>5.4</v>
      </c>
      <c r="E35" s="107">
        <v>3.8</v>
      </c>
      <c r="F35" s="107">
        <v>2.6</v>
      </c>
      <c r="G35" s="105">
        <v>4.4000000000000004</v>
      </c>
      <c r="H35" s="105">
        <v>5.82</v>
      </c>
      <c r="I35" s="105">
        <v>7.54</v>
      </c>
      <c r="J35" s="105">
        <v>5.8908333333333331</v>
      </c>
      <c r="K35" s="105">
        <v>5.2</v>
      </c>
      <c r="L35" s="105">
        <v>7.31</v>
      </c>
      <c r="M35" s="105">
        <v>8.76</v>
      </c>
      <c r="N35" s="105">
        <v>8.4058333333333302</v>
      </c>
      <c r="O35" s="105">
        <v>15.295833333333334</v>
      </c>
      <c r="P35" s="105">
        <v>10.5</v>
      </c>
      <c r="Q35" s="105">
        <v>13.63</v>
      </c>
      <c r="R35" s="105">
        <v>13.5</v>
      </c>
      <c r="S35" s="105">
        <v>10.1</v>
      </c>
      <c r="T35" s="105">
        <v>22</v>
      </c>
      <c r="U35" s="105">
        <v>20</v>
      </c>
      <c r="V35" s="105">
        <v>22.8</v>
      </c>
      <c r="W35" s="105">
        <v>16.440000000000001</v>
      </c>
    </row>
    <row r="36" spans="1:23" x14ac:dyDescent="0.2">
      <c r="A36" s="104" t="s">
        <v>222</v>
      </c>
      <c r="B36" s="107">
        <v>2.2999999999999998</v>
      </c>
      <c r="C36" s="107">
        <v>2.8</v>
      </c>
      <c r="D36" s="107">
        <v>3.7</v>
      </c>
      <c r="E36" s="107">
        <v>2.9</v>
      </c>
      <c r="F36" s="107">
        <v>2.8</v>
      </c>
      <c r="G36" s="105">
        <v>4.45</v>
      </c>
      <c r="H36" s="105">
        <v>4.53</v>
      </c>
      <c r="I36" s="105">
        <v>6.04</v>
      </c>
      <c r="J36" s="105">
        <v>4.4916666666666663</v>
      </c>
      <c r="K36" s="105">
        <v>7.2</v>
      </c>
      <c r="L36" s="105">
        <v>6.63</v>
      </c>
      <c r="M36" s="105">
        <v>5.99</v>
      </c>
      <c r="N36" s="105">
        <v>12.27</v>
      </c>
      <c r="O36" s="105">
        <v>13.79916666666667</v>
      </c>
      <c r="P36" s="105">
        <v>11.6</v>
      </c>
      <c r="Q36" s="105">
        <v>10.98</v>
      </c>
      <c r="R36" s="105">
        <v>12.2</v>
      </c>
      <c r="S36" s="105">
        <v>9.4</v>
      </c>
      <c r="T36" s="105">
        <v>14.1</v>
      </c>
      <c r="U36" s="105">
        <v>20.8</v>
      </c>
      <c r="V36" s="105">
        <v>23.2</v>
      </c>
      <c r="W36" s="105">
        <v>21.5</v>
      </c>
    </row>
    <row r="37" spans="1:23" x14ac:dyDescent="0.2">
      <c r="A37" s="104" t="s">
        <v>223</v>
      </c>
      <c r="B37" s="107">
        <v>4.8</v>
      </c>
      <c r="C37" s="107">
        <v>6.8</v>
      </c>
      <c r="D37" s="107">
        <v>7.8</v>
      </c>
      <c r="E37" s="107">
        <v>7.7</v>
      </c>
      <c r="F37" s="107">
        <v>8.5</v>
      </c>
      <c r="G37" s="105">
        <v>9.35</v>
      </c>
      <c r="H37" s="105">
        <v>9.86</v>
      </c>
      <c r="I37" s="105">
        <v>9.6</v>
      </c>
      <c r="J37" s="105">
        <v>10.269166666666669</v>
      </c>
      <c r="K37" s="105">
        <v>11.2</v>
      </c>
      <c r="L37" s="105">
        <v>15.98</v>
      </c>
      <c r="M37" s="105">
        <v>15.45</v>
      </c>
      <c r="N37" s="105">
        <v>30.824166666666699</v>
      </c>
      <c r="O37" s="105">
        <v>22.072500000000002</v>
      </c>
      <c r="P37" s="105">
        <v>27.6</v>
      </c>
      <c r="Q37" s="105">
        <v>27.63</v>
      </c>
      <c r="R37" s="105">
        <v>26.3</v>
      </c>
      <c r="S37" s="105">
        <v>32.9</v>
      </c>
      <c r="T37" s="105">
        <v>30.6</v>
      </c>
      <c r="U37" s="105">
        <v>36.6</v>
      </c>
      <c r="V37" s="105">
        <v>38.6</v>
      </c>
      <c r="W37" s="105">
        <v>58.4</v>
      </c>
    </row>
    <row r="38" spans="1:23" x14ac:dyDescent="0.2">
      <c r="A38" s="98" t="s">
        <v>224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A39" s="104" t="s">
        <v>144</v>
      </c>
      <c r="B39" s="106">
        <v>228579</v>
      </c>
      <c r="C39" s="106">
        <v>325251</v>
      </c>
      <c r="D39" s="106">
        <v>394798</v>
      </c>
      <c r="E39" s="106">
        <v>437771</v>
      </c>
      <c r="F39" s="106">
        <v>510300</v>
      </c>
      <c r="G39" s="106">
        <v>544481</v>
      </c>
      <c r="H39" s="106">
        <v>539423</v>
      </c>
      <c r="I39" s="106">
        <v>754538</v>
      </c>
      <c r="J39" s="106">
        <v>973204.75</v>
      </c>
      <c r="K39" s="106">
        <v>978670</v>
      </c>
      <c r="L39" s="106">
        <v>845250</v>
      </c>
      <c r="M39" s="106">
        <v>831450</v>
      </c>
      <c r="N39" s="106">
        <v>922410</v>
      </c>
      <c r="O39" s="106">
        <v>829231.25</v>
      </c>
      <c r="P39" s="106">
        <v>944471</v>
      </c>
      <c r="Q39" s="106">
        <v>845761.4305555555</v>
      </c>
      <c r="R39" s="106">
        <v>878745</v>
      </c>
      <c r="S39" s="106">
        <v>859973</v>
      </c>
      <c r="T39" s="106">
        <v>866700</v>
      </c>
      <c r="U39" s="106">
        <v>982802</v>
      </c>
      <c r="V39" s="106">
        <v>1155343</v>
      </c>
      <c r="W39" s="106">
        <v>1275190.2625</v>
      </c>
    </row>
    <row r="40" spans="1:23" x14ac:dyDescent="0.2">
      <c r="A40" s="104" t="s">
        <v>145</v>
      </c>
      <c r="B40" s="106"/>
      <c r="C40" s="106"/>
      <c r="D40" s="106"/>
      <c r="E40" s="106">
        <v>257750</v>
      </c>
      <c r="F40" s="106">
        <v>269500</v>
      </c>
      <c r="G40" s="106">
        <v>306100</v>
      </c>
      <c r="H40" s="106">
        <v>297000</v>
      </c>
      <c r="I40" s="106">
        <v>415364</v>
      </c>
      <c r="J40" s="106">
        <v>540000</v>
      </c>
      <c r="K40" s="106">
        <v>530000</v>
      </c>
      <c r="L40" s="106">
        <v>575750</v>
      </c>
      <c r="M40" s="106">
        <v>537430</v>
      </c>
      <c r="N40" s="106">
        <v>686527</v>
      </c>
      <c r="O40" s="106">
        <v>765685.95</v>
      </c>
      <c r="P40" s="106">
        <v>942720</v>
      </c>
      <c r="Q40" s="106">
        <v>903928.4222222222</v>
      </c>
      <c r="R40" s="106">
        <v>933182</v>
      </c>
      <c r="S40" s="106">
        <v>1021285</v>
      </c>
      <c r="T40" s="106">
        <v>1045565</v>
      </c>
      <c r="U40" s="106">
        <v>1185629</v>
      </c>
      <c r="V40" s="106">
        <v>1393778</v>
      </c>
      <c r="W40" s="106">
        <v>1472641.505625</v>
      </c>
    </row>
    <row r="41" spans="1:23" x14ac:dyDescent="0.2">
      <c r="A41" s="104" t="s">
        <v>146</v>
      </c>
      <c r="B41" s="106">
        <v>516555</v>
      </c>
      <c r="C41" s="106">
        <v>648602</v>
      </c>
      <c r="D41" s="106">
        <v>774858</v>
      </c>
      <c r="E41" s="106">
        <v>859194</v>
      </c>
      <c r="F41" s="106">
        <v>1016574</v>
      </c>
      <c r="G41" s="106">
        <v>1035663</v>
      </c>
      <c r="H41" s="106">
        <v>983614</v>
      </c>
      <c r="I41" s="106">
        <v>1612160</v>
      </c>
      <c r="J41" s="106">
        <v>2112180</v>
      </c>
      <c r="K41" s="106">
        <v>2364880</v>
      </c>
      <c r="L41" s="106">
        <v>2353600</v>
      </c>
      <c r="M41" s="106">
        <v>2431690</v>
      </c>
      <c r="N41" s="106">
        <v>2581810</v>
      </c>
      <c r="O41" s="106">
        <v>2612500</v>
      </c>
      <c r="P41" s="106">
        <v>3240600</v>
      </c>
      <c r="Q41" s="106">
        <v>3810940</v>
      </c>
      <c r="R41" s="106">
        <v>3959567</v>
      </c>
      <c r="S41" s="106">
        <v>4197336</v>
      </c>
      <c r="T41" s="106">
        <v>4184206</v>
      </c>
      <c r="U41" s="106">
        <v>4744719</v>
      </c>
      <c r="V41" s="106">
        <v>5577703</v>
      </c>
      <c r="W41" s="106">
        <v>6925472.5</v>
      </c>
    </row>
    <row r="42" spans="1:23" x14ac:dyDescent="0.2">
      <c r="A42" s="98" t="s">
        <v>225</v>
      </c>
      <c r="B42" s="107"/>
      <c r="C42" s="107"/>
      <c r="D42" s="107"/>
      <c r="E42" s="107"/>
      <c r="F42" s="10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</row>
    <row r="43" spans="1:23" x14ac:dyDescent="0.2">
      <c r="A43" s="104" t="s">
        <v>226</v>
      </c>
      <c r="B43" s="107"/>
      <c r="C43" s="107"/>
      <c r="D43" s="107"/>
      <c r="E43" s="107"/>
      <c r="F43" s="107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</row>
    <row r="44" spans="1:23" x14ac:dyDescent="0.2">
      <c r="A44" s="104" t="s">
        <v>135</v>
      </c>
      <c r="B44" s="107">
        <v>2.4700000000000002</v>
      </c>
      <c r="C44" s="107">
        <v>3.52</v>
      </c>
      <c r="D44" s="107">
        <v>4.37</v>
      </c>
      <c r="E44" s="107">
        <v>4.55</v>
      </c>
      <c r="F44" s="107">
        <v>4.63</v>
      </c>
      <c r="G44" s="107">
        <v>6.06</v>
      </c>
      <c r="H44" s="107">
        <v>6.51</v>
      </c>
      <c r="I44" s="107">
        <v>8.2899999999999991</v>
      </c>
      <c r="J44" s="107">
        <v>13.8</v>
      </c>
      <c r="K44" s="107">
        <v>17.8</v>
      </c>
      <c r="L44" s="105">
        <v>19.3</v>
      </c>
      <c r="M44" s="105">
        <v>22.16</v>
      </c>
      <c r="N44" s="105">
        <v>24.866666666666664</v>
      </c>
      <c r="O44" s="105">
        <v>30.508333333333336</v>
      </c>
      <c r="P44" s="105">
        <v>26.4</v>
      </c>
      <c r="Q44" s="105">
        <v>27.8</v>
      </c>
      <c r="R44" s="105">
        <v>32.200000000000003</v>
      </c>
      <c r="S44" s="105">
        <v>35.6</v>
      </c>
      <c r="T44" s="105">
        <v>36.4</v>
      </c>
      <c r="U44" s="105">
        <v>39.9</v>
      </c>
      <c r="V44" s="105">
        <v>38.4</v>
      </c>
      <c r="W44" s="105">
        <v>38.699999999999996</v>
      </c>
    </row>
    <row r="45" spans="1:23" x14ac:dyDescent="0.2">
      <c r="A45" s="104" t="s">
        <v>227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</row>
    <row r="46" spans="1:23" x14ac:dyDescent="0.2">
      <c r="A46" s="104" t="s">
        <v>136</v>
      </c>
      <c r="B46" s="107">
        <v>2061</v>
      </c>
      <c r="C46" s="107">
        <v>2745</v>
      </c>
      <c r="D46" s="107">
        <v>3170</v>
      </c>
      <c r="E46" s="107">
        <v>3351</v>
      </c>
      <c r="F46" s="107">
        <v>3493</v>
      </c>
      <c r="G46" s="107">
        <v>3269</v>
      </c>
      <c r="H46" s="107">
        <v>3633</v>
      </c>
      <c r="I46" s="107">
        <v>5788</v>
      </c>
      <c r="J46" s="107">
        <v>8346.2885624999999</v>
      </c>
      <c r="K46" s="107">
        <v>10205</v>
      </c>
      <c r="L46" s="105">
        <v>9473</v>
      </c>
      <c r="M46" s="105">
        <v>10004.430498333335</v>
      </c>
      <c r="N46" s="105">
        <v>14797.331068333337</v>
      </c>
      <c r="O46" s="105">
        <v>30435.841937500005</v>
      </c>
      <c r="P46" s="105">
        <v>12786</v>
      </c>
      <c r="Q46" s="105">
        <v>14139.877519930555</v>
      </c>
      <c r="R46" s="105">
        <v>16759</v>
      </c>
      <c r="S46" s="105">
        <v>15699</v>
      </c>
      <c r="T46" s="105">
        <v>14005</v>
      </c>
      <c r="U46" s="105">
        <v>15565</v>
      </c>
      <c r="V46" s="105">
        <v>18234</v>
      </c>
      <c r="W46" s="105">
        <v>16716.484708333333</v>
      </c>
    </row>
    <row r="47" spans="1:23" x14ac:dyDescent="0.2">
      <c r="A47" s="104" t="s">
        <v>137</v>
      </c>
      <c r="B47" s="107">
        <v>780</v>
      </c>
      <c r="C47" s="107">
        <v>1158</v>
      </c>
      <c r="D47" s="107">
        <v>1424</v>
      </c>
      <c r="E47" s="107">
        <v>1581</v>
      </c>
      <c r="F47" s="107">
        <v>1678</v>
      </c>
      <c r="G47" s="107">
        <v>1669</v>
      </c>
      <c r="H47" s="107">
        <v>1806</v>
      </c>
      <c r="I47" s="107">
        <v>2491</v>
      </c>
      <c r="J47" s="107">
        <v>3749.4240972222219</v>
      </c>
      <c r="K47" s="107">
        <v>4757</v>
      </c>
      <c r="L47" s="105">
        <v>4529</v>
      </c>
      <c r="M47" s="105">
        <v>4573.9491666666672</v>
      </c>
      <c r="N47" s="105">
        <v>6538.4444936363643</v>
      </c>
      <c r="O47" s="105">
        <v>11869.3367925</v>
      </c>
      <c r="P47" s="105">
        <v>6360</v>
      </c>
      <c r="Q47" s="105">
        <v>5460.6770624999999</v>
      </c>
      <c r="R47" s="105">
        <v>7212</v>
      </c>
      <c r="S47" s="105">
        <v>7725</v>
      </c>
      <c r="T47" s="105">
        <v>7001</v>
      </c>
      <c r="U47" s="105">
        <v>7813</v>
      </c>
      <c r="V47" s="105">
        <v>9089</v>
      </c>
      <c r="W47" s="105">
        <v>9046.6075555555562</v>
      </c>
    </row>
    <row r="48" spans="1:23" x14ac:dyDescent="0.2">
      <c r="A48" s="104" t="s">
        <v>132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</row>
    <row r="49" spans="1:23" x14ac:dyDescent="0.2">
      <c r="A49" s="104" t="s">
        <v>138</v>
      </c>
      <c r="B49" s="107">
        <v>26.75</v>
      </c>
      <c r="C49" s="107">
        <v>33.64</v>
      </c>
      <c r="D49" s="107">
        <v>37.729999999999997</v>
      </c>
      <c r="E49" s="107">
        <v>38.130000000000003</v>
      </c>
      <c r="F49" s="107">
        <v>37.99</v>
      </c>
      <c r="G49" s="107">
        <v>40.26</v>
      </c>
      <c r="H49" s="107">
        <v>42.33</v>
      </c>
      <c r="I49" s="107">
        <v>63.71</v>
      </c>
      <c r="J49" s="107">
        <v>81.805616666666651</v>
      </c>
      <c r="K49" s="107">
        <v>86.7</v>
      </c>
      <c r="L49" s="105">
        <v>75.900000000000006</v>
      </c>
      <c r="M49" s="105">
        <v>76.071996666666678</v>
      </c>
      <c r="N49" s="105">
        <v>72.760100000000008</v>
      </c>
      <c r="O49" s="105">
        <v>95.841675000000009</v>
      </c>
      <c r="P49" s="105">
        <v>113.3</v>
      </c>
      <c r="Q49" s="105">
        <v>120.3455</v>
      </c>
      <c r="R49" s="105">
        <v>125.5</v>
      </c>
      <c r="S49" s="105">
        <v>132</v>
      </c>
      <c r="T49" s="105">
        <v>143</v>
      </c>
      <c r="U49" s="105">
        <v>162.4</v>
      </c>
      <c r="V49" s="105">
        <v>177.3</v>
      </c>
      <c r="W49" s="105">
        <v>180.6645</v>
      </c>
    </row>
    <row r="50" spans="1:23" x14ac:dyDescent="0.2">
      <c r="A50" s="104" t="s">
        <v>133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1:23" x14ac:dyDescent="0.2">
      <c r="A51" s="104" t="s">
        <v>139</v>
      </c>
      <c r="B51" s="107">
        <v>46.81</v>
      </c>
      <c r="C51" s="107">
        <v>57.74</v>
      </c>
      <c r="D51" s="107">
        <v>57.8</v>
      </c>
      <c r="E51" s="107">
        <v>53.94</v>
      </c>
      <c r="F51" s="107">
        <v>48.76</v>
      </c>
      <c r="G51" s="107">
        <v>41.09</v>
      </c>
      <c r="H51" s="107">
        <v>37.93</v>
      </c>
      <c r="I51" s="107">
        <v>55.1</v>
      </c>
      <c r="J51" s="107">
        <v>69.464252083333335</v>
      </c>
      <c r="K51" s="107">
        <v>74.3</v>
      </c>
      <c r="L51" s="105">
        <v>66.099999999999994</v>
      </c>
      <c r="M51" s="105">
        <v>55.850326666666668</v>
      </c>
      <c r="N51" s="105">
        <v>64.193185000000014</v>
      </c>
      <c r="O51" s="105">
        <v>156.942925</v>
      </c>
      <c r="P51" s="105">
        <v>83.7</v>
      </c>
      <c r="Q51" s="105">
        <v>51.748564999999999</v>
      </c>
      <c r="R51" s="105">
        <v>48.6</v>
      </c>
      <c r="S51" s="105">
        <v>55.8</v>
      </c>
      <c r="T51" s="105">
        <v>72</v>
      </c>
      <c r="U51" s="105">
        <v>81.2</v>
      </c>
      <c r="V51" s="105">
        <v>70.900000000000006</v>
      </c>
      <c r="W51" s="105">
        <v>60.221499999999999</v>
      </c>
    </row>
    <row r="52" spans="1:23" x14ac:dyDescent="0.2">
      <c r="A52" s="104" t="s">
        <v>134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1:23" x14ac:dyDescent="0.2">
      <c r="A53" s="104" t="s">
        <v>140</v>
      </c>
      <c r="B53" s="107">
        <v>9.98</v>
      </c>
      <c r="C53" s="107">
        <v>12.98</v>
      </c>
      <c r="D53" s="107">
        <v>14.01</v>
      </c>
      <c r="E53" s="107">
        <v>14.14</v>
      </c>
      <c r="F53" s="107">
        <v>13.15</v>
      </c>
      <c r="G53" s="107">
        <v>14.51</v>
      </c>
      <c r="H53" s="107">
        <v>20.32</v>
      </c>
      <c r="I53" s="107">
        <v>21.65</v>
      </c>
      <c r="J53" s="107">
        <v>22.84915500000001</v>
      </c>
      <c r="K53" s="107">
        <v>33.299999999999997</v>
      </c>
      <c r="L53" s="105">
        <v>32.6</v>
      </c>
      <c r="M53" s="105">
        <v>33.221315000000004</v>
      </c>
      <c r="N53" s="105">
        <v>46.942000000000007</v>
      </c>
      <c r="O53" s="105">
        <v>55.25298750000001</v>
      </c>
      <c r="P53" s="105">
        <v>64.3</v>
      </c>
      <c r="Q53" s="105">
        <v>52.851732083333332</v>
      </c>
      <c r="R53" s="105">
        <v>49.8</v>
      </c>
      <c r="S53" s="105">
        <v>52.4</v>
      </c>
      <c r="T53" s="105">
        <v>120</v>
      </c>
      <c r="U53" s="105">
        <v>69.599999999999994</v>
      </c>
      <c r="V53" s="105">
        <v>79.900000000000006</v>
      </c>
      <c r="W53" s="105">
        <v>85.815637500000008</v>
      </c>
    </row>
    <row r="54" spans="1:23" x14ac:dyDescent="0.2">
      <c r="A54" s="111"/>
      <c r="B54" s="112"/>
      <c r="C54" s="112"/>
      <c r="D54" s="112"/>
      <c r="E54" s="112"/>
      <c r="F54" s="112"/>
      <c r="G54" s="113"/>
      <c r="H54" s="114"/>
      <c r="I54" s="114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x14ac:dyDescent="0.2">
      <c r="A55" s="104" t="s">
        <v>228</v>
      </c>
      <c r="B55" s="104"/>
      <c r="C55" s="104"/>
      <c r="D55" s="104"/>
      <c r="E55" s="104"/>
      <c r="F55" s="104"/>
      <c r="G55" s="115"/>
      <c r="H55" s="32"/>
      <c r="I55" s="32"/>
      <c r="J55" s="116"/>
      <c r="K55" s="25"/>
      <c r="M55" s="117"/>
      <c r="N55" s="25"/>
      <c r="O55" s="25"/>
      <c r="P55" s="25"/>
    </row>
    <row r="56" spans="1:23" x14ac:dyDescent="0.2">
      <c r="A56" s="104" t="s">
        <v>229</v>
      </c>
      <c r="B56" s="104"/>
      <c r="C56" s="104"/>
      <c r="D56" s="104"/>
      <c r="E56" s="104"/>
      <c r="F56" s="104"/>
      <c r="G56" s="115"/>
      <c r="H56" s="118"/>
      <c r="J56" s="18"/>
      <c r="M56" s="94"/>
      <c r="N56" s="25"/>
      <c r="O56" s="25"/>
      <c r="P56" s="25"/>
    </row>
    <row r="57" spans="1:23" x14ac:dyDescent="0.2">
      <c r="A57" s="32" t="s">
        <v>230</v>
      </c>
      <c r="B57" s="32"/>
      <c r="C57" s="32"/>
      <c r="D57" s="32"/>
      <c r="E57" s="32"/>
      <c r="F57" s="32"/>
      <c r="G57" s="115"/>
      <c r="H57" s="32"/>
      <c r="I57" s="32"/>
      <c r="J57" s="18"/>
      <c r="K57" s="32"/>
      <c r="L57" s="32"/>
      <c r="M57" s="94"/>
      <c r="N57" s="25"/>
      <c r="O57" s="25"/>
      <c r="P57" s="25"/>
    </row>
    <row r="58" spans="1:23" x14ac:dyDescent="0.2">
      <c r="G58" s="115"/>
      <c r="H58" s="32"/>
      <c r="I58" s="32"/>
      <c r="J58" s="116"/>
      <c r="K58" s="32"/>
      <c r="L58" s="32"/>
      <c r="M58" s="94"/>
      <c r="N58" s="25"/>
      <c r="O58" s="25"/>
      <c r="P58" s="25"/>
    </row>
    <row r="59" spans="1:23" ht="13.5" customHeight="1" x14ac:dyDescent="0.2">
      <c r="A59" s="32"/>
      <c r="B59" s="32"/>
      <c r="C59" s="32"/>
      <c r="D59" s="32"/>
      <c r="E59" s="32"/>
      <c r="F59" s="32"/>
      <c r="G59" s="115"/>
      <c r="H59" s="32"/>
      <c r="I59" s="32"/>
      <c r="J59" s="116"/>
      <c r="K59" s="32"/>
      <c r="L59" s="32"/>
      <c r="M59" s="94"/>
      <c r="N59" s="25"/>
      <c r="O59" s="25"/>
      <c r="P59" s="25"/>
    </row>
    <row r="60" spans="1:23" x14ac:dyDescent="0.2">
      <c r="A60" s="32"/>
      <c r="B60" s="32"/>
      <c r="C60" s="32"/>
      <c r="D60" s="32"/>
      <c r="E60" s="32"/>
      <c r="F60" s="32"/>
      <c r="G60" s="115"/>
      <c r="H60" s="32"/>
      <c r="I60" s="32"/>
      <c r="J60" s="116"/>
      <c r="K60" s="32"/>
      <c r="L60" s="32"/>
      <c r="M60" s="94"/>
      <c r="N60" s="25"/>
      <c r="O60" s="25"/>
      <c r="P60" s="25"/>
    </row>
    <row r="61" spans="1:23" x14ac:dyDescent="0.2">
      <c r="A61" s="32"/>
      <c r="B61" s="32"/>
      <c r="C61" s="32"/>
      <c r="D61" s="32"/>
      <c r="E61" s="32"/>
      <c r="F61" s="32"/>
      <c r="G61" s="32"/>
      <c r="H61" s="32"/>
      <c r="I61" s="32"/>
      <c r="J61" s="116"/>
      <c r="K61" s="32"/>
      <c r="L61" s="32"/>
      <c r="M61" s="94"/>
      <c r="N61" s="25"/>
      <c r="O61" s="25"/>
      <c r="P61" s="25"/>
    </row>
    <row r="62" spans="1:23" x14ac:dyDescent="0.2">
      <c r="A62" s="119"/>
      <c r="B62" s="119"/>
      <c r="C62" s="119"/>
      <c r="D62" s="119"/>
      <c r="E62" s="119"/>
      <c r="F62" s="119"/>
      <c r="G62" s="94"/>
      <c r="H62" s="94"/>
      <c r="I62" s="94"/>
      <c r="J62" s="120"/>
      <c r="K62" s="120"/>
      <c r="L62" s="120"/>
      <c r="M62" s="120"/>
      <c r="N62" s="120"/>
      <c r="O62" s="120"/>
      <c r="P62" s="120"/>
      <c r="Q62" s="32"/>
      <c r="R62" s="32"/>
      <c r="S62" s="32"/>
    </row>
    <row r="63" spans="1:23" x14ac:dyDescent="0.2">
      <c r="A63" s="25"/>
      <c r="B63" s="25"/>
      <c r="C63" s="25"/>
      <c r="D63" s="25"/>
      <c r="E63" s="25"/>
      <c r="F63" s="25"/>
      <c r="G63" s="32"/>
      <c r="H63" s="32"/>
      <c r="I63" s="32"/>
      <c r="J63" s="116"/>
      <c r="K63" s="32"/>
      <c r="L63" s="32"/>
      <c r="M63" s="32"/>
      <c r="N63" s="25"/>
      <c r="O63" s="25"/>
      <c r="P63" s="25"/>
    </row>
    <row r="64" spans="1:23" x14ac:dyDescent="0.2">
      <c r="A64" s="104"/>
      <c r="B64" s="104"/>
      <c r="C64" s="104"/>
      <c r="D64" s="104"/>
      <c r="E64" s="104"/>
      <c r="F64" s="104"/>
      <c r="G64" s="32"/>
      <c r="H64" s="32"/>
      <c r="I64" s="32"/>
      <c r="J64" s="116"/>
      <c r="K64" s="32"/>
      <c r="L64" s="32"/>
      <c r="M64" s="32"/>
      <c r="N64" s="25"/>
      <c r="O64" s="25"/>
      <c r="P64" s="25"/>
    </row>
    <row r="65" spans="1:16" x14ac:dyDescent="0.2">
      <c r="A65" s="104"/>
      <c r="B65" s="104"/>
      <c r="C65" s="104"/>
      <c r="D65" s="104"/>
      <c r="E65" s="104"/>
      <c r="F65" s="104"/>
      <c r="G65" s="32"/>
      <c r="H65" s="32"/>
      <c r="I65" s="32"/>
      <c r="J65" s="116"/>
      <c r="K65" s="32"/>
      <c r="L65" s="32"/>
      <c r="M65" s="32"/>
      <c r="N65" s="25"/>
      <c r="O65" s="25"/>
      <c r="P65" s="25"/>
    </row>
    <row r="66" spans="1:16" x14ac:dyDescent="0.2">
      <c r="A66" s="104"/>
      <c r="B66" s="104"/>
      <c r="C66" s="104"/>
      <c r="D66" s="104"/>
      <c r="E66" s="104"/>
      <c r="F66" s="104"/>
      <c r="G66" s="121"/>
      <c r="H66" s="121"/>
      <c r="I66" s="121"/>
      <c r="J66" s="122"/>
      <c r="K66" s="121"/>
      <c r="L66" s="121"/>
      <c r="M66" s="121"/>
      <c r="N66" s="121"/>
      <c r="O66" s="121"/>
      <c r="P66" s="32"/>
    </row>
    <row r="67" spans="1:16" x14ac:dyDescent="0.2">
      <c r="A67" s="32"/>
      <c r="B67" s="32"/>
      <c r="C67" s="32"/>
      <c r="D67" s="32"/>
      <c r="E67" s="32"/>
      <c r="F67" s="32"/>
      <c r="G67" s="115"/>
      <c r="H67" s="123"/>
      <c r="I67" s="123"/>
      <c r="J67" s="122"/>
      <c r="K67" s="32"/>
      <c r="L67" s="32"/>
      <c r="M67" s="32"/>
      <c r="N67" s="25"/>
      <c r="O67" s="25"/>
      <c r="P67" s="32"/>
    </row>
    <row r="68" spans="1:16" x14ac:dyDescent="0.2">
      <c r="A68" s="104"/>
      <c r="B68" s="104"/>
      <c r="C68" s="104"/>
      <c r="D68" s="104"/>
      <c r="E68" s="104"/>
      <c r="F68" s="104"/>
      <c r="G68" s="115"/>
      <c r="H68" s="123"/>
      <c r="I68" s="123"/>
      <c r="J68" s="122"/>
      <c r="K68" s="32"/>
      <c r="L68" s="32"/>
      <c r="M68" s="32"/>
      <c r="N68" s="25"/>
      <c r="O68" s="25"/>
      <c r="P68" s="32"/>
    </row>
    <row r="69" spans="1:16" x14ac:dyDescent="0.2">
      <c r="A69" s="104"/>
      <c r="B69" s="104"/>
      <c r="C69" s="104"/>
      <c r="D69" s="104"/>
      <c r="E69" s="104"/>
      <c r="F69" s="104"/>
      <c r="G69" s="29"/>
      <c r="H69" s="29"/>
      <c r="I69" s="29"/>
      <c r="J69" s="30"/>
      <c r="K69" s="29"/>
      <c r="L69" s="29"/>
      <c r="M69" s="29"/>
      <c r="N69" s="29"/>
      <c r="O69" s="29"/>
      <c r="P69" s="32"/>
    </row>
    <row r="70" spans="1:16" x14ac:dyDescent="0.2">
      <c r="A70" s="104"/>
      <c r="B70" s="104"/>
      <c r="C70" s="104"/>
      <c r="D70" s="104"/>
      <c r="E70" s="104"/>
      <c r="F70" s="104"/>
      <c r="G70" s="29"/>
      <c r="H70" s="29"/>
      <c r="I70" s="29"/>
      <c r="J70" s="30"/>
      <c r="K70" s="29"/>
      <c r="L70" s="29"/>
      <c r="M70" s="29"/>
      <c r="N70" s="29"/>
      <c r="O70" s="29"/>
      <c r="P70" s="32"/>
    </row>
    <row r="71" spans="1:16" x14ac:dyDescent="0.2">
      <c r="A71" s="104"/>
      <c r="B71" s="104"/>
      <c r="C71" s="104"/>
      <c r="D71" s="104"/>
      <c r="E71" s="104"/>
      <c r="F71" s="104"/>
      <c r="G71" s="29"/>
      <c r="H71" s="29"/>
      <c r="I71" s="29"/>
      <c r="J71" s="30"/>
      <c r="K71" s="29"/>
      <c r="L71" s="29"/>
      <c r="M71" s="29"/>
      <c r="N71" s="29"/>
      <c r="O71" s="29"/>
      <c r="P71" s="32"/>
    </row>
    <row r="72" spans="1:16" x14ac:dyDescent="0.2">
      <c r="A72" s="104"/>
      <c r="B72" s="104"/>
      <c r="C72" s="104"/>
      <c r="D72" s="104"/>
      <c r="E72" s="104"/>
      <c r="F72" s="104"/>
      <c r="G72" s="29"/>
      <c r="H72" s="29"/>
      <c r="I72" s="29"/>
      <c r="J72" s="30"/>
      <c r="K72" s="29"/>
      <c r="L72" s="29"/>
      <c r="M72" s="29"/>
      <c r="N72" s="29"/>
      <c r="O72" s="29"/>
      <c r="P72" s="32"/>
    </row>
    <row r="73" spans="1:16" x14ac:dyDescent="0.2">
      <c r="A73" s="104"/>
      <c r="B73" s="104"/>
      <c r="C73" s="104"/>
      <c r="D73" s="104"/>
      <c r="E73" s="104"/>
      <c r="F73" s="104"/>
      <c r="G73" s="115"/>
      <c r="H73" s="29"/>
      <c r="I73" s="29"/>
      <c r="J73" s="122"/>
      <c r="K73" s="32"/>
      <c r="L73" s="32"/>
      <c r="M73" s="32"/>
      <c r="N73" s="25"/>
      <c r="O73" s="25"/>
      <c r="P73" s="32"/>
    </row>
    <row r="74" spans="1:16" x14ac:dyDescent="0.2">
      <c r="A74" s="104"/>
      <c r="B74" s="104"/>
      <c r="C74" s="104"/>
      <c r="D74" s="104"/>
      <c r="E74" s="104"/>
      <c r="F74" s="104"/>
      <c r="G74" s="115"/>
      <c r="H74" s="123"/>
      <c r="I74" s="123"/>
      <c r="J74" s="122"/>
      <c r="K74" s="32"/>
      <c r="L74" s="32"/>
      <c r="M74" s="32"/>
      <c r="N74" s="25"/>
      <c r="O74" s="25"/>
      <c r="P74" s="32"/>
    </row>
    <row r="75" spans="1:16" x14ac:dyDescent="0.2">
      <c r="A75" s="104"/>
      <c r="B75" s="104"/>
      <c r="C75" s="104"/>
      <c r="D75" s="104"/>
      <c r="E75" s="104"/>
      <c r="F75" s="104"/>
      <c r="G75" s="124"/>
      <c r="H75" s="124"/>
      <c r="I75" s="124"/>
      <c r="J75" s="122"/>
      <c r="K75" s="32"/>
      <c r="L75" s="38"/>
      <c r="M75" s="38"/>
      <c r="N75" s="125"/>
      <c r="O75" s="125"/>
      <c r="P75" s="32"/>
    </row>
    <row r="76" spans="1:16" x14ac:dyDescent="0.2">
      <c r="A76" s="104"/>
      <c r="B76" s="104"/>
      <c r="C76" s="104"/>
      <c r="D76" s="104"/>
      <c r="E76" s="104"/>
      <c r="F76" s="104"/>
      <c r="G76" s="124"/>
      <c r="H76" s="124"/>
      <c r="I76" s="124"/>
      <c r="J76" s="122"/>
      <c r="K76" s="32"/>
      <c r="L76" s="38"/>
      <c r="M76" s="32"/>
      <c r="N76" s="125"/>
      <c r="O76" s="125"/>
      <c r="P76" s="32"/>
    </row>
    <row r="77" spans="1:16" x14ac:dyDescent="0.2">
      <c r="A77" s="104"/>
      <c r="B77" s="104"/>
      <c r="C77" s="104"/>
      <c r="D77" s="104"/>
      <c r="E77" s="104"/>
      <c r="F77" s="104"/>
      <c r="G77" s="124"/>
      <c r="H77" s="124"/>
      <c r="I77" s="124"/>
      <c r="J77" s="122"/>
      <c r="K77" s="32"/>
      <c r="L77" s="38"/>
      <c r="M77" s="38"/>
      <c r="N77" s="125"/>
      <c r="O77" s="125"/>
      <c r="P77" s="32"/>
    </row>
    <row r="78" spans="1:16" x14ac:dyDescent="0.2">
      <c r="A78" s="32"/>
      <c r="B78" s="32"/>
      <c r="C78" s="32"/>
      <c r="D78" s="32"/>
      <c r="E78" s="32"/>
      <c r="F78" s="32"/>
      <c r="G78" s="124"/>
      <c r="H78" s="124"/>
      <c r="I78" s="124"/>
      <c r="J78" s="122"/>
      <c r="K78" s="32"/>
      <c r="L78" s="32"/>
      <c r="M78" s="32"/>
      <c r="N78" s="25"/>
      <c r="O78" s="25"/>
      <c r="P78" s="32"/>
    </row>
    <row r="79" spans="1:16" x14ac:dyDescent="0.2">
      <c r="A79" s="104"/>
      <c r="B79" s="104"/>
      <c r="C79" s="104"/>
      <c r="D79" s="104"/>
      <c r="E79" s="104"/>
      <c r="F79" s="104"/>
      <c r="G79" s="124"/>
      <c r="H79" s="124"/>
      <c r="I79" s="124"/>
      <c r="J79" s="122"/>
      <c r="K79" s="32"/>
      <c r="L79" s="32"/>
      <c r="M79" s="32"/>
      <c r="N79" s="25"/>
      <c r="O79" s="25"/>
      <c r="P79" s="32"/>
    </row>
    <row r="80" spans="1:16" x14ac:dyDescent="0.2">
      <c r="A80" s="104"/>
      <c r="B80" s="104"/>
      <c r="C80" s="104"/>
      <c r="D80" s="104"/>
      <c r="E80" s="104"/>
      <c r="F80" s="104"/>
      <c r="G80" s="126"/>
      <c r="H80" s="126"/>
      <c r="I80" s="126"/>
      <c r="J80" s="127"/>
      <c r="K80" s="126"/>
      <c r="L80" s="126"/>
      <c r="M80" s="128"/>
      <c r="N80" s="129"/>
      <c r="O80" s="129"/>
      <c r="P80" s="32"/>
    </row>
    <row r="81" spans="1:16" x14ac:dyDescent="0.2">
      <c r="A81" s="104"/>
      <c r="B81" s="104"/>
      <c r="C81" s="104"/>
      <c r="D81" s="104"/>
      <c r="E81" s="104"/>
      <c r="F81" s="104"/>
      <c r="G81" s="127"/>
      <c r="H81" s="127"/>
      <c r="I81" s="127"/>
      <c r="J81" s="127"/>
      <c r="K81" s="126"/>
      <c r="L81" s="126"/>
      <c r="M81" s="128"/>
      <c r="N81" s="129"/>
      <c r="O81" s="129"/>
      <c r="P81" s="32"/>
    </row>
    <row r="82" spans="1:16" x14ac:dyDescent="0.2">
      <c r="A82" s="104"/>
      <c r="B82" s="104"/>
      <c r="C82" s="104"/>
      <c r="D82" s="104"/>
      <c r="E82" s="104"/>
      <c r="F82" s="104"/>
      <c r="G82" s="126"/>
      <c r="H82" s="126"/>
      <c r="I82" s="126"/>
      <c r="J82" s="127"/>
      <c r="K82" s="126"/>
      <c r="L82" s="126"/>
      <c r="M82" s="128"/>
      <c r="N82" s="129"/>
      <c r="O82" s="129"/>
      <c r="P82" s="32"/>
    </row>
    <row r="83" spans="1:16" x14ac:dyDescent="0.2">
      <c r="A83" s="104"/>
      <c r="B83" s="104"/>
      <c r="C83" s="104"/>
      <c r="D83" s="104"/>
      <c r="E83" s="104"/>
      <c r="F83" s="104"/>
      <c r="G83" s="126"/>
      <c r="H83" s="126"/>
      <c r="I83" s="126"/>
      <c r="J83" s="127"/>
      <c r="K83" s="126"/>
      <c r="L83" s="126"/>
      <c r="M83" s="128"/>
      <c r="N83" s="129"/>
      <c r="O83" s="129"/>
      <c r="P83" s="32"/>
    </row>
    <row r="84" spans="1:16" x14ac:dyDescent="0.2">
      <c r="A84" s="32"/>
      <c r="B84" s="32"/>
      <c r="C84" s="32"/>
      <c r="D84" s="32"/>
      <c r="E84" s="32"/>
      <c r="F84" s="32"/>
      <c r="G84" s="124"/>
      <c r="H84" s="124"/>
      <c r="I84" s="124"/>
      <c r="J84" s="122"/>
      <c r="K84" s="32"/>
      <c r="L84" s="32"/>
      <c r="M84" s="32"/>
      <c r="N84" s="25"/>
      <c r="O84" s="25"/>
      <c r="P84" s="32"/>
    </row>
    <row r="85" spans="1:16" x14ac:dyDescent="0.2">
      <c r="A85" s="104"/>
      <c r="B85" s="104"/>
      <c r="C85" s="104"/>
      <c r="D85" s="104"/>
      <c r="E85" s="104"/>
      <c r="F85" s="104"/>
      <c r="G85" s="124"/>
      <c r="H85" s="124"/>
      <c r="I85" s="124"/>
      <c r="J85" s="122"/>
      <c r="K85" s="32"/>
      <c r="L85" s="32"/>
      <c r="M85" s="32"/>
      <c r="N85" s="25"/>
      <c r="O85" s="25"/>
      <c r="P85" s="32"/>
    </row>
    <row r="86" spans="1:16" x14ac:dyDescent="0.2">
      <c r="A86" s="104"/>
      <c r="B86" s="104"/>
      <c r="C86" s="104"/>
      <c r="D86" s="104"/>
      <c r="E86" s="104"/>
      <c r="F86" s="104"/>
      <c r="G86" s="124"/>
      <c r="H86" s="124"/>
      <c r="I86" s="124"/>
      <c r="J86" s="122"/>
      <c r="K86" s="32"/>
      <c r="L86" s="32"/>
      <c r="M86" s="32"/>
      <c r="N86" s="25"/>
      <c r="O86" s="25"/>
      <c r="P86" s="32"/>
    </row>
    <row r="87" spans="1:16" x14ac:dyDescent="0.2">
      <c r="A87" s="104"/>
      <c r="B87" s="104"/>
      <c r="C87" s="104"/>
      <c r="D87" s="104"/>
      <c r="E87" s="104"/>
      <c r="F87" s="104"/>
      <c r="G87" s="124"/>
      <c r="H87" s="124"/>
      <c r="I87" s="124"/>
      <c r="J87" s="122"/>
      <c r="K87" s="32"/>
      <c r="L87" s="32"/>
      <c r="M87" s="38"/>
      <c r="N87" s="38"/>
      <c r="O87" s="38"/>
      <c r="P87" s="32"/>
    </row>
    <row r="88" spans="1:16" x14ac:dyDescent="0.2">
      <c r="A88" s="32"/>
      <c r="B88" s="32"/>
      <c r="C88" s="32"/>
      <c r="D88" s="32"/>
      <c r="E88" s="32"/>
      <c r="F88" s="32"/>
      <c r="G88" s="124"/>
      <c r="H88" s="124"/>
      <c r="I88" s="124"/>
      <c r="J88" s="122"/>
      <c r="K88" s="32"/>
      <c r="L88" s="32"/>
      <c r="M88" s="32"/>
      <c r="N88" s="38"/>
      <c r="O88" s="38"/>
      <c r="P88" s="32"/>
    </row>
    <row r="89" spans="1:16" x14ac:dyDescent="0.2">
      <c r="A89" s="104"/>
      <c r="B89" s="104"/>
      <c r="C89" s="104"/>
      <c r="D89" s="104"/>
      <c r="E89" s="104"/>
      <c r="F89" s="104"/>
      <c r="G89" s="124"/>
      <c r="H89" s="124"/>
      <c r="I89" s="124"/>
      <c r="J89" s="122"/>
      <c r="K89" s="32"/>
      <c r="L89" s="32"/>
      <c r="M89" s="32"/>
      <c r="N89" s="38"/>
      <c r="O89" s="38"/>
      <c r="P89" s="32"/>
    </row>
    <row r="90" spans="1:16" x14ac:dyDescent="0.2">
      <c r="A90" s="104"/>
      <c r="B90" s="104"/>
      <c r="C90" s="104"/>
      <c r="D90" s="104"/>
      <c r="E90" s="104"/>
      <c r="F90" s="104"/>
      <c r="G90" s="124"/>
      <c r="H90" s="124"/>
      <c r="I90" s="124"/>
      <c r="J90" s="122"/>
      <c r="K90" s="32"/>
      <c r="L90" s="32"/>
      <c r="M90" s="38"/>
      <c r="N90" s="38"/>
      <c r="O90" s="38"/>
      <c r="P90" s="32"/>
    </row>
    <row r="91" spans="1:16" x14ac:dyDescent="0.2">
      <c r="A91" s="32"/>
      <c r="B91" s="32"/>
      <c r="C91" s="32"/>
      <c r="D91" s="32"/>
      <c r="E91" s="32"/>
      <c r="F91" s="32"/>
      <c r="G91" s="124"/>
      <c r="H91" s="124"/>
      <c r="I91" s="124"/>
      <c r="J91" s="122"/>
      <c r="K91" s="32"/>
      <c r="L91" s="32"/>
      <c r="M91" s="32"/>
      <c r="N91" s="38"/>
      <c r="O91" s="38"/>
      <c r="P91" s="32"/>
    </row>
    <row r="92" spans="1:16" x14ac:dyDescent="0.2">
      <c r="A92" s="104"/>
      <c r="B92" s="104"/>
      <c r="C92" s="104"/>
      <c r="D92" s="104"/>
      <c r="E92" s="104"/>
      <c r="F92" s="104"/>
      <c r="G92" s="124"/>
      <c r="H92" s="124"/>
      <c r="I92" s="124"/>
      <c r="J92" s="122"/>
      <c r="K92" s="32"/>
      <c r="L92" s="32"/>
      <c r="M92" s="32"/>
      <c r="N92" s="38"/>
      <c r="O92" s="38"/>
      <c r="P92" s="32"/>
    </row>
    <row r="93" spans="1:16" x14ac:dyDescent="0.2">
      <c r="A93" s="104"/>
      <c r="B93" s="104"/>
      <c r="C93" s="104"/>
      <c r="D93" s="104"/>
      <c r="E93" s="104"/>
      <c r="F93" s="104"/>
      <c r="G93" s="124"/>
      <c r="H93" s="124"/>
      <c r="I93" s="124"/>
      <c r="J93" s="122"/>
      <c r="K93" s="32"/>
      <c r="L93" s="32"/>
      <c r="M93" s="38"/>
      <c r="N93" s="38"/>
      <c r="O93" s="38"/>
      <c r="P93" s="32"/>
    </row>
    <row r="94" spans="1:16" x14ac:dyDescent="0.2">
      <c r="A94" s="32"/>
      <c r="B94" s="32"/>
      <c r="C94" s="32"/>
      <c r="D94" s="32"/>
      <c r="E94" s="32"/>
      <c r="F94" s="32"/>
      <c r="G94" s="124"/>
      <c r="H94" s="124"/>
      <c r="I94" s="124"/>
      <c r="J94" s="122"/>
      <c r="K94" s="32"/>
      <c r="L94" s="32"/>
      <c r="M94" s="32"/>
      <c r="N94" s="38"/>
      <c r="O94" s="38"/>
      <c r="P94" s="32"/>
    </row>
    <row r="95" spans="1:16" x14ac:dyDescent="0.2">
      <c r="A95" s="104"/>
      <c r="B95" s="104"/>
      <c r="C95" s="104"/>
      <c r="D95" s="104"/>
      <c r="E95" s="104"/>
      <c r="F95" s="104"/>
      <c r="G95" s="124"/>
      <c r="H95" s="124"/>
      <c r="I95" s="124"/>
      <c r="J95" s="122"/>
      <c r="K95" s="32"/>
      <c r="L95" s="32"/>
      <c r="M95" s="32"/>
      <c r="N95" s="38"/>
      <c r="O95" s="38"/>
      <c r="P95" s="32"/>
    </row>
    <row r="96" spans="1:16" x14ac:dyDescent="0.2">
      <c r="A96" s="104"/>
      <c r="B96" s="104"/>
      <c r="C96" s="104"/>
      <c r="D96" s="104"/>
      <c r="E96" s="104"/>
      <c r="F96" s="104"/>
      <c r="G96" s="124"/>
      <c r="H96" s="124"/>
      <c r="I96" s="124"/>
      <c r="J96" s="122"/>
      <c r="K96" s="38"/>
      <c r="L96" s="38"/>
      <c r="M96" s="38"/>
      <c r="N96" s="38"/>
      <c r="O96" s="38"/>
      <c r="P96" s="32"/>
    </row>
    <row r="97" spans="1:16" x14ac:dyDescent="0.2">
      <c r="A97" s="32"/>
      <c r="B97" s="32"/>
      <c r="C97" s="32"/>
      <c r="D97" s="32"/>
      <c r="E97" s="32"/>
      <c r="F97" s="32"/>
      <c r="G97" s="115"/>
      <c r="H97" s="123"/>
      <c r="I97" s="123"/>
      <c r="J97" s="122"/>
      <c r="K97" s="32"/>
      <c r="L97" s="32"/>
      <c r="M97" s="32"/>
      <c r="N97" s="38"/>
      <c r="O97" s="38"/>
      <c r="P97" s="32"/>
    </row>
    <row r="98" spans="1:16" x14ac:dyDescent="0.2">
      <c r="A98" s="104"/>
      <c r="B98" s="104"/>
      <c r="C98" s="104"/>
      <c r="D98" s="104"/>
      <c r="E98" s="104"/>
      <c r="F98" s="104"/>
      <c r="G98" s="115"/>
      <c r="H98" s="123"/>
      <c r="I98" s="123"/>
      <c r="J98" s="122"/>
      <c r="K98" s="32"/>
      <c r="L98" s="32"/>
      <c r="M98" s="32"/>
      <c r="N98" s="38"/>
      <c r="O98" s="38"/>
      <c r="P98" s="32"/>
    </row>
    <row r="99" spans="1:16" x14ac:dyDescent="0.2">
      <c r="A99" s="104"/>
      <c r="B99" s="104"/>
      <c r="C99" s="104"/>
      <c r="D99" s="104"/>
      <c r="E99" s="104"/>
      <c r="F99" s="104"/>
      <c r="G99" s="124"/>
      <c r="H99" s="124"/>
      <c r="I99" s="124"/>
      <c r="J99" s="122"/>
      <c r="K99" s="32"/>
      <c r="L99" s="32"/>
      <c r="M99" s="38"/>
      <c r="N99" s="38"/>
      <c r="O99" s="38"/>
      <c r="P99" s="32"/>
    </row>
    <row r="100" spans="1:16" x14ac:dyDescent="0.2">
      <c r="A100" s="104"/>
      <c r="B100" s="104"/>
      <c r="C100" s="104"/>
      <c r="D100" s="104"/>
      <c r="E100" s="104"/>
      <c r="F100" s="104"/>
      <c r="G100" s="124"/>
      <c r="H100" s="124"/>
      <c r="I100" s="124"/>
      <c r="J100" s="122"/>
      <c r="K100" s="32"/>
      <c r="L100" s="32"/>
      <c r="M100" s="38"/>
      <c r="N100" s="38"/>
      <c r="O100" s="38"/>
      <c r="P100" s="32"/>
    </row>
    <row r="101" spans="1:16" x14ac:dyDescent="0.2">
      <c r="A101" s="32"/>
      <c r="B101" s="32"/>
      <c r="C101" s="32"/>
      <c r="D101" s="32"/>
      <c r="E101" s="32"/>
      <c r="F101" s="32"/>
      <c r="G101" s="115"/>
      <c r="H101" s="123"/>
      <c r="I101" s="123"/>
      <c r="J101" s="122"/>
      <c r="K101" s="32"/>
      <c r="L101" s="32"/>
      <c r="M101" s="32"/>
      <c r="N101" s="123"/>
      <c r="O101" s="123"/>
      <c r="P101" s="32"/>
    </row>
    <row r="102" spans="1:16" x14ac:dyDescent="0.2">
      <c r="A102" s="104"/>
      <c r="B102" s="104"/>
      <c r="C102" s="104"/>
      <c r="D102" s="104"/>
      <c r="E102" s="104"/>
      <c r="F102" s="104"/>
      <c r="G102" s="115"/>
      <c r="H102" s="123"/>
      <c r="I102" s="123"/>
      <c r="J102" s="122"/>
      <c r="K102" s="32"/>
      <c r="L102" s="32"/>
      <c r="M102" s="32"/>
      <c r="N102" s="123"/>
      <c r="O102" s="123"/>
      <c r="P102" s="32"/>
    </row>
    <row r="103" spans="1:16" x14ac:dyDescent="0.2">
      <c r="A103" s="104"/>
      <c r="B103" s="104"/>
      <c r="C103" s="104"/>
      <c r="D103" s="104"/>
      <c r="E103" s="104"/>
      <c r="F103" s="104"/>
      <c r="G103" s="121"/>
      <c r="H103" s="121"/>
      <c r="I103" s="121"/>
      <c r="J103" s="122"/>
      <c r="K103" s="121"/>
      <c r="L103" s="121"/>
      <c r="M103" s="130"/>
      <c r="N103" s="121"/>
      <c r="O103" s="121"/>
      <c r="P103" s="32"/>
    </row>
    <row r="104" spans="1:16" x14ac:dyDescent="0.2">
      <c r="A104" s="32"/>
      <c r="B104" s="32"/>
      <c r="C104" s="32"/>
      <c r="D104" s="32"/>
      <c r="E104" s="32"/>
      <c r="F104" s="32"/>
      <c r="G104" s="115"/>
      <c r="H104" s="123"/>
      <c r="I104" s="123"/>
      <c r="J104" s="122"/>
      <c r="K104" s="32"/>
      <c r="L104" s="32"/>
      <c r="M104" s="32"/>
      <c r="N104" s="123"/>
      <c r="O104" s="123"/>
      <c r="P104" s="32"/>
    </row>
    <row r="105" spans="1:16" x14ac:dyDescent="0.2">
      <c r="A105" s="104"/>
      <c r="B105" s="104"/>
      <c r="C105" s="104"/>
      <c r="D105" s="104"/>
      <c r="E105" s="104"/>
      <c r="F105" s="104"/>
      <c r="G105" s="115"/>
      <c r="H105" s="123"/>
      <c r="I105" s="123"/>
      <c r="J105" s="122"/>
      <c r="K105" s="32"/>
      <c r="L105" s="32"/>
      <c r="M105" s="32"/>
      <c r="N105" s="123"/>
      <c r="O105" s="123"/>
      <c r="P105" s="32"/>
    </row>
    <row r="106" spans="1:16" x14ac:dyDescent="0.2">
      <c r="A106" s="32"/>
      <c r="B106" s="32"/>
      <c r="C106" s="32"/>
      <c r="D106" s="32"/>
      <c r="E106" s="32"/>
      <c r="F106" s="32"/>
      <c r="G106" s="115"/>
      <c r="H106" s="123"/>
      <c r="I106" s="123"/>
      <c r="J106" s="122"/>
      <c r="K106" s="32"/>
      <c r="L106" s="32"/>
      <c r="M106" s="32"/>
      <c r="N106" s="123"/>
      <c r="O106" s="123"/>
      <c r="P106" s="32"/>
    </row>
    <row r="107" spans="1:16" x14ac:dyDescent="0.2">
      <c r="A107" s="104"/>
      <c r="B107" s="104"/>
      <c r="C107" s="104"/>
      <c r="D107" s="104"/>
      <c r="E107" s="104"/>
      <c r="F107" s="104"/>
      <c r="G107" s="115"/>
      <c r="H107" s="123"/>
      <c r="I107" s="123"/>
      <c r="J107" s="122"/>
      <c r="K107" s="32"/>
      <c r="L107" s="32"/>
      <c r="M107" s="32"/>
      <c r="N107" s="123"/>
      <c r="O107" s="123"/>
      <c r="P107" s="32"/>
    </row>
    <row r="108" spans="1:16" x14ac:dyDescent="0.2">
      <c r="A108" s="104"/>
      <c r="B108" s="104"/>
      <c r="C108" s="104"/>
      <c r="D108" s="104"/>
      <c r="E108" s="104"/>
      <c r="F108" s="104"/>
      <c r="G108" s="38"/>
      <c r="H108" s="38"/>
      <c r="I108" s="38"/>
      <c r="J108" s="125"/>
      <c r="K108" s="38"/>
      <c r="L108" s="38"/>
      <c r="M108" s="38"/>
      <c r="N108" s="38"/>
      <c r="O108" s="38"/>
      <c r="P108" s="32"/>
    </row>
    <row r="109" spans="1:16" x14ac:dyDescent="0.2">
      <c r="A109" s="32"/>
      <c r="B109" s="32"/>
      <c r="C109" s="32"/>
      <c r="D109" s="32"/>
      <c r="E109" s="32"/>
      <c r="F109" s="32"/>
      <c r="G109" s="115"/>
      <c r="H109" s="123"/>
      <c r="I109" s="123"/>
      <c r="J109" s="122"/>
      <c r="K109" s="32"/>
      <c r="L109" s="32"/>
      <c r="M109" s="32"/>
      <c r="N109" s="25"/>
      <c r="O109" s="25"/>
      <c r="P109" s="32"/>
    </row>
    <row r="110" spans="1:16" x14ac:dyDescent="0.2">
      <c r="A110" s="104"/>
      <c r="B110" s="104"/>
      <c r="C110" s="104"/>
      <c r="D110" s="104"/>
      <c r="E110" s="104"/>
      <c r="F110" s="104"/>
      <c r="G110" s="115"/>
      <c r="H110" s="123"/>
      <c r="I110" s="123"/>
      <c r="J110" s="122"/>
      <c r="K110" s="32"/>
      <c r="L110" s="32"/>
      <c r="M110" s="32"/>
      <c r="N110" s="25"/>
      <c r="O110" s="25"/>
      <c r="P110" s="32"/>
    </row>
    <row r="111" spans="1:16" x14ac:dyDescent="0.2">
      <c r="A111" s="104"/>
      <c r="B111" s="104"/>
      <c r="C111" s="104"/>
      <c r="D111" s="104"/>
      <c r="E111" s="104"/>
      <c r="F111" s="104"/>
      <c r="G111" s="29"/>
      <c r="H111" s="29"/>
      <c r="I111" s="29"/>
      <c r="J111" s="30"/>
      <c r="K111" s="29"/>
      <c r="L111" s="29"/>
      <c r="M111" s="30"/>
      <c r="N111" s="29"/>
      <c r="O111" s="29"/>
      <c r="P111" s="32"/>
    </row>
    <row r="112" spans="1:16" x14ac:dyDescent="0.2">
      <c r="A112" s="32"/>
      <c r="B112" s="32"/>
      <c r="C112" s="32"/>
      <c r="D112" s="32"/>
      <c r="E112" s="32"/>
      <c r="F112" s="32"/>
      <c r="G112" s="115"/>
      <c r="H112" s="32"/>
      <c r="I112" s="32"/>
      <c r="J112" s="122"/>
      <c r="K112" s="32"/>
      <c r="L112" s="32"/>
      <c r="M112" s="32"/>
      <c r="N112" s="25"/>
      <c r="O112" s="25"/>
      <c r="P112" s="32"/>
    </row>
    <row r="113" spans="1:19" x14ac:dyDescent="0.2">
      <c r="A113" s="104"/>
      <c r="B113" s="104"/>
      <c r="C113" s="104"/>
      <c r="D113" s="104"/>
      <c r="E113" s="104"/>
      <c r="F113" s="104"/>
      <c r="G113" s="115"/>
      <c r="H113" s="32"/>
      <c r="I113" s="32"/>
      <c r="J113" s="122"/>
      <c r="K113" s="32"/>
      <c r="L113" s="32"/>
      <c r="M113" s="32"/>
      <c r="N113" s="25"/>
      <c r="O113" s="25"/>
      <c r="P113" s="32"/>
    </row>
    <row r="114" spans="1:19" x14ac:dyDescent="0.2">
      <c r="A114" s="104"/>
      <c r="B114" s="104"/>
      <c r="C114" s="104"/>
      <c r="D114" s="104"/>
      <c r="E114" s="104"/>
      <c r="F114" s="104"/>
      <c r="G114" s="115"/>
      <c r="H114" s="32"/>
      <c r="I114" s="32"/>
      <c r="J114" s="117"/>
      <c r="K114" s="32"/>
      <c r="L114" s="32"/>
      <c r="M114" s="32"/>
      <c r="N114" s="25"/>
      <c r="O114" s="25"/>
    </row>
    <row r="115" spans="1:19" x14ac:dyDescent="0.2">
      <c r="A115" s="104"/>
      <c r="B115" s="104"/>
      <c r="C115" s="104"/>
      <c r="D115" s="104"/>
      <c r="E115" s="104"/>
      <c r="F115" s="104"/>
      <c r="G115" s="121"/>
      <c r="H115" s="121"/>
      <c r="I115" s="121"/>
      <c r="J115" s="122"/>
      <c r="K115" s="121"/>
      <c r="L115" s="121"/>
      <c r="M115" s="121"/>
      <c r="N115" s="122"/>
      <c r="O115" s="122"/>
    </row>
    <row r="116" spans="1:19" x14ac:dyDescent="0.2">
      <c r="A116" s="104"/>
      <c r="B116" s="104"/>
      <c r="C116" s="104"/>
      <c r="D116" s="104"/>
      <c r="E116" s="104"/>
      <c r="F116" s="104"/>
      <c r="G116" s="121"/>
      <c r="H116" s="121"/>
      <c r="I116" s="121"/>
      <c r="J116" s="122"/>
      <c r="K116" s="121"/>
      <c r="L116" s="121"/>
      <c r="M116" s="121"/>
      <c r="N116" s="122"/>
      <c r="O116" s="122"/>
    </row>
    <row r="117" spans="1:19" x14ac:dyDescent="0.2">
      <c r="A117" s="104"/>
      <c r="B117" s="104"/>
      <c r="C117" s="104"/>
      <c r="D117" s="104"/>
      <c r="E117" s="104"/>
      <c r="F117" s="104"/>
      <c r="G117" s="121"/>
      <c r="H117" s="121"/>
      <c r="I117" s="121"/>
      <c r="J117" s="122"/>
      <c r="K117" s="121"/>
      <c r="L117" s="121"/>
      <c r="M117" s="121"/>
      <c r="N117" s="122"/>
      <c r="O117" s="122"/>
    </row>
    <row r="118" spans="1:19" x14ac:dyDescent="0.2">
      <c r="A118" s="104"/>
      <c r="B118" s="104"/>
      <c r="C118" s="104"/>
      <c r="D118" s="104"/>
      <c r="E118" s="104"/>
      <c r="F118" s="104"/>
      <c r="G118" s="121"/>
      <c r="H118" s="121"/>
      <c r="I118" s="121"/>
      <c r="J118" s="122"/>
      <c r="K118" s="121"/>
      <c r="L118" s="121"/>
      <c r="M118" s="121"/>
      <c r="N118" s="122"/>
      <c r="O118" s="122"/>
    </row>
    <row r="119" spans="1:19" x14ac:dyDescent="0.2">
      <c r="A119" s="104"/>
      <c r="B119" s="104"/>
      <c r="C119" s="104"/>
      <c r="D119" s="104"/>
      <c r="E119" s="104"/>
      <c r="F119" s="104"/>
      <c r="G119" s="121"/>
      <c r="H119" s="121"/>
      <c r="I119" s="121"/>
      <c r="J119" s="122"/>
      <c r="K119" s="121"/>
      <c r="L119" s="121"/>
      <c r="M119" s="121"/>
      <c r="N119" s="122"/>
      <c r="O119" s="122"/>
    </row>
    <row r="120" spans="1:19" x14ac:dyDescent="0.2">
      <c r="A120" s="104"/>
      <c r="B120" s="104"/>
      <c r="C120" s="104"/>
      <c r="D120" s="104"/>
      <c r="E120" s="104"/>
      <c r="F120" s="104"/>
      <c r="G120" s="121"/>
      <c r="H120" s="121"/>
      <c r="I120" s="121"/>
      <c r="J120" s="122"/>
      <c r="K120" s="121"/>
      <c r="L120" s="121"/>
      <c r="M120" s="121"/>
      <c r="N120" s="122"/>
      <c r="O120" s="122"/>
    </row>
    <row r="121" spans="1:19" x14ac:dyDescent="0.2">
      <c r="A121" s="104"/>
      <c r="B121" s="104"/>
      <c r="C121" s="104"/>
      <c r="D121" s="104"/>
      <c r="E121" s="104"/>
      <c r="F121" s="104"/>
      <c r="G121" s="121"/>
      <c r="H121" s="121"/>
      <c r="I121" s="121"/>
      <c r="J121" s="122"/>
      <c r="K121" s="121"/>
      <c r="L121" s="121"/>
      <c r="M121" s="121"/>
      <c r="N121" s="122"/>
      <c r="O121" s="122"/>
    </row>
    <row r="122" spans="1:19" x14ac:dyDescent="0.2">
      <c r="A122" s="104"/>
      <c r="B122" s="104"/>
      <c r="C122" s="104"/>
      <c r="D122" s="104"/>
      <c r="E122" s="104"/>
      <c r="F122" s="104"/>
      <c r="G122" s="121"/>
      <c r="H122" s="121"/>
      <c r="I122" s="121"/>
      <c r="J122" s="122"/>
      <c r="K122" s="121"/>
      <c r="L122" s="121"/>
      <c r="M122" s="121"/>
      <c r="N122" s="122"/>
      <c r="O122" s="122"/>
    </row>
    <row r="123" spans="1:19" x14ac:dyDescent="0.2">
      <c r="A123" s="32"/>
      <c r="B123" s="32"/>
      <c r="C123" s="32"/>
      <c r="D123" s="32"/>
      <c r="E123" s="32"/>
      <c r="F123" s="32"/>
      <c r="G123" s="115"/>
      <c r="H123" s="32"/>
      <c r="I123" s="32"/>
      <c r="J123" s="117"/>
      <c r="K123" s="32"/>
      <c r="L123" s="32"/>
      <c r="M123" s="32"/>
      <c r="N123" s="117"/>
      <c r="O123" s="117"/>
    </row>
    <row r="124" spans="1:19" x14ac:dyDescent="0.2">
      <c r="A124" s="104"/>
      <c r="B124" s="104"/>
      <c r="C124" s="104"/>
      <c r="D124" s="104"/>
      <c r="E124" s="104"/>
      <c r="F124" s="104"/>
      <c r="G124" s="115"/>
      <c r="H124" s="32"/>
      <c r="I124" s="32"/>
      <c r="J124" s="117"/>
      <c r="K124" s="32"/>
      <c r="L124" s="32"/>
      <c r="M124" s="32"/>
      <c r="N124" s="117"/>
      <c r="O124" s="117"/>
    </row>
    <row r="125" spans="1:19" x14ac:dyDescent="0.2">
      <c r="A125" s="131"/>
      <c r="B125" s="131"/>
      <c r="C125" s="131"/>
      <c r="D125" s="131"/>
      <c r="E125" s="131"/>
      <c r="F125" s="131"/>
      <c r="G125" s="38"/>
      <c r="H125" s="38"/>
      <c r="I125" s="38"/>
      <c r="J125" s="125"/>
      <c r="K125" s="38"/>
      <c r="L125" s="38"/>
      <c r="M125" s="38"/>
      <c r="N125" s="132"/>
      <c r="O125" s="132"/>
      <c r="P125" s="32"/>
      <c r="Q125" s="32"/>
      <c r="R125" s="32"/>
      <c r="S125" s="32"/>
    </row>
    <row r="126" spans="1:19" x14ac:dyDescent="0.2">
      <c r="B126" s="32"/>
      <c r="C126" s="32"/>
      <c r="D126" s="32"/>
      <c r="E126" s="32"/>
      <c r="F126" s="32"/>
      <c r="G126" s="32"/>
      <c r="H126" s="32"/>
      <c r="I126" s="32"/>
      <c r="J126" s="25"/>
      <c r="K126" s="32"/>
      <c r="L126" s="32"/>
      <c r="M126" s="32"/>
      <c r="N126" s="95"/>
      <c r="O126" s="95"/>
    </row>
    <row r="127" spans="1:19" x14ac:dyDescent="0.2">
      <c r="A127" s="133"/>
      <c r="B127" s="133"/>
      <c r="C127" s="133"/>
      <c r="D127" s="133"/>
      <c r="E127" s="133"/>
      <c r="F127" s="133"/>
      <c r="G127" s="32"/>
      <c r="H127" s="32"/>
      <c r="I127" s="32"/>
      <c r="J127" s="25"/>
      <c r="K127" s="32"/>
      <c r="L127" s="32"/>
      <c r="M127" s="32"/>
      <c r="N127" s="95"/>
      <c r="O127" s="95"/>
    </row>
    <row r="128" spans="1:19" x14ac:dyDescent="0.2">
      <c r="A128" s="134"/>
      <c r="B128" s="134"/>
      <c r="C128" s="134"/>
      <c r="D128" s="134"/>
      <c r="E128" s="134"/>
      <c r="F128" s="134"/>
      <c r="G128" s="32"/>
      <c r="H128" s="32"/>
      <c r="I128" s="32"/>
      <c r="J128" s="25"/>
      <c r="K128" s="32"/>
      <c r="L128" s="32"/>
      <c r="M128" s="32"/>
      <c r="N128" s="95"/>
      <c r="O128" s="95"/>
    </row>
    <row r="129" spans="1:15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25"/>
      <c r="K129" s="32"/>
      <c r="L129" s="32"/>
      <c r="M129" s="32"/>
      <c r="N129" s="95"/>
      <c r="O129" s="95"/>
    </row>
    <row r="130" spans="1:15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25"/>
      <c r="K130" s="32"/>
      <c r="L130" s="32"/>
      <c r="M130" s="32"/>
      <c r="N130" s="95"/>
      <c r="O130" s="95"/>
    </row>
    <row r="131" spans="1:15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25"/>
      <c r="K131" s="32"/>
      <c r="L131" s="32"/>
      <c r="M131" s="32"/>
    </row>
    <row r="132" spans="1:15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25"/>
      <c r="K132" s="32"/>
      <c r="L132" s="32"/>
      <c r="M132" s="32"/>
      <c r="N132" s="95"/>
      <c r="O132" s="95"/>
    </row>
    <row r="133" spans="1:15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25"/>
      <c r="K133" s="32"/>
      <c r="L133" s="32"/>
      <c r="M133" s="32"/>
      <c r="N133" s="95"/>
      <c r="O133" s="95"/>
    </row>
    <row r="134" spans="1:1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25"/>
      <c r="K134" s="32"/>
      <c r="L134" s="32"/>
      <c r="M134" s="32"/>
      <c r="N134" s="95"/>
      <c r="O134" s="95"/>
    </row>
    <row r="135" spans="1:15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25"/>
      <c r="K135" s="32"/>
      <c r="L135" s="32"/>
      <c r="M135" s="32"/>
      <c r="N135" s="95"/>
      <c r="O135" s="95"/>
    </row>
    <row r="136" spans="1:15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25"/>
      <c r="K136" s="32"/>
      <c r="L136" s="32"/>
      <c r="M136" s="32"/>
      <c r="N136" s="95"/>
      <c r="O136" s="95"/>
    </row>
    <row r="137" spans="1:15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25"/>
      <c r="K137" s="32"/>
      <c r="L137" s="32"/>
      <c r="M137" s="32"/>
      <c r="N137" s="95"/>
      <c r="O137" s="95"/>
    </row>
    <row r="138" spans="1:15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25"/>
      <c r="K138" s="32"/>
      <c r="L138" s="32"/>
      <c r="M138" s="32"/>
      <c r="N138" s="95"/>
      <c r="O138" s="95"/>
    </row>
    <row r="139" spans="1:15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25"/>
      <c r="K139" s="32"/>
      <c r="L139" s="32"/>
      <c r="M139" s="32"/>
      <c r="N139" s="95"/>
      <c r="O139" s="95"/>
    </row>
    <row r="140" spans="1:15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25"/>
      <c r="K140" s="32"/>
      <c r="L140" s="32"/>
      <c r="M140" s="32"/>
      <c r="N140" s="95"/>
      <c r="O140" s="95"/>
    </row>
    <row r="141" spans="1:15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25"/>
      <c r="K141" s="32"/>
      <c r="L141" s="32"/>
      <c r="M141" s="32"/>
      <c r="N141" s="95"/>
      <c r="O141" s="95"/>
    </row>
    <row r="142" spans="1:15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25"/>
      <c r="K142" s="32"/>
      <c r="L142" s="32"/>
      <c r="M142" s="32"/>
      <c r="N142" s="95"/>
      <c r="O142" s="95"/>
    </row>
    <row r="143" spans="1:15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25"/>
      <c r="K143" s="32"/>
      <c r="L143" s="32"/>
      <c r="M143" s="32"/>
      <c r="N143" s="95"/>
      <c r="O143" s="95"/>
    </row>
    <row r="144" spans="1:15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25"/>
      <c r="K144" s="32"/>
      <c r="L144" s="32"/>
      <c r="M144" s="32"/>
      <c r="N144" s="95"/>
      <c r="O144" s="95"/>
    </row>
    <row r="145" spans="1:15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25"/>
      <c r="K145" s="32"/>
      <c r="L145" s="32"/>
      <c r="M145" s="32"/>
      <c r="N145" s="95"/>
      <c r="O145" s="95"/>
    </row>
    <row r="146" spans="1:15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25"/>
      <c r="K146" s="32"/>
      <c r="L146" s="32"/>
      <c r="M146" s="32"/>
      <c r="N146" s="95"/>
      <c r="O146" s="95"/>
    </row>
    <row r="147" spans="1:15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25"/>
      <c r="K147" s="32"/>
      <c r="L147" s="32"/>
      <c r="M147" s="32"/>
      <c r="N147" s="95"/>
      <c r="O147" s="95"/>
    </row>
    <row r="148" spans="1:15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25"/>
      <c r="K148" s="32"/>
      <c r="L148" s="32"/>
      <c r="M148" s="32"/>
      <c r="N148" s="95"/>
      <c r="O148" s="95"/>
    </row>
    <row r="149" spans="1:15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25"/>
      <c r="K149" s="32"/>
      <c r="L149" s="32"/>
      <c r="M149" s="32"/>
      <c r="N149" s="95"/>
      <c r="O149" s="95"/>
    </row>
    <row r="150" spans="1:15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25"/>
      <c r="K150" s="32"/>
      <c r="L150" s="32"/>
      <c r="M150" s="32"/>
      <c r="N150" s="95"/>
      <c r="O150" s="95"/>
    </row>
    <row r="151" spans="1:15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25"/>
      <c r="K151" s="32"/>
      <c r="L151" s="32"/>
      <c r="M151" s="32"/>
      <c r="N151" s="95"/>
      <c r="O151" s="95"/>
    </row>
    <row r="152" spans="1:15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25"/>
      <c r="K152" s="32"/>
      <c r="L152" s="32"/>
      <c r="M152" s="32"/>
      <c r="N152" s="95"/>
      <c r="O152" s="95"/>
    </row>
    <row r="153" spans="1:15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25"/>
      <c r="K153" s="32"/>
      <c r="L153" s="32"/>
      <c r="M153" s="32"/>
      <c r="N153" s="95"/>
      <c r="O153" s="95"/>
    </row>
    <row r="154" spans="1:15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25"/>
      <c r="K154" s="32"/>
      <c r="L154" s="32"/>
      <c r="M154" s="32"/>
      <c r="N154" s="95"/>
      <c r="O154" s="95"/>
    </row>
    <row r="155" spans="1:15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25"/>
      <c r="K155" s="32"/>
      <c r="L155" s="32"/>
      <c r="M155" s="32"/>
      <c r="N155" s="95"/>
      <c r="O155" s="95"/>
    </row>
    <row r="156" spans="1:15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25"/>
      <c r="K156" s="32"/>
      <c r="L156" s="32"/>
      <c r="M156" s="32"/>
      <c r="N156" s="95"/>
      <c r="O156" s="95"/>
    </row>
    <row r="157" spans="1:15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25"/>
      <c r="K157" s="32"/>
      <c r="L157" s="32"/>
      <c r="M157" s="32"/>
      <c r="N157" s="95"/>
      <c r="O157" s="95"/>
    </row>
    <row r="158" spans="1:15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25"/>
      <c r="K158" s="32"/>
      <c r="L158" s="32"/>
      <c r="M158" s="32"/>
      <c r="N158" s="95"/>
      <c r="O158" s="95"/>
    </row>
    <row r="159" spans="1:15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25"/>
      <c r="K159" s="32"/>
      <c r="L159" s="32"/>
      <c r="M159" s="32"/>
      <c r="N159" s="95"/>
      <c r="O159" s="95"/>
    </row>
    <row r="160" spans="1:15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25"/>
      <c r="K160" s="32"/>
      <c r="L160" s="32"/>
      <c r="M160" s="32"/>
      <c r="N160" s="95"/>
      <c r="O160" s="95"/>
    </row>
    <row r="161" spans="1:15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25"/>
      <c r="K161" s="32"/>
      <c r="L161" s="32"/>
      <c r="M161" s="32"/>
      <c r="N161" s="95"/>
      <c r="O161" s="95"/>
    </row>
    <row r="162" spans="1:15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25"/>
      <c r="K162" s="32"/>
      <c r="L162" s="32"/>
      <c r="M162" s="32"/>
      <c r="N162" s="95"/>
      <c r="O162" s="95"/>
    </row>
    <row r="163" spans="1:15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25"/>
      <c r="K163" s="32"/>
      <c r="L163" s="32"/>
      <c r="M163" s="32"/>
      <c r="N163" s="95"/>
      <c r="O163" s="95"/>
    </row>
    <row r="164" spans="1:15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25"/>
      <c r="K164" s="32"/>
      <c r="L164" s="32"/>
      <c r="M164" s="32"/>
      <c r="N164" s="95"/>
      <c r="O164" s="95"/>
    </row>
    <row r="165" spans="1:15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25"/>
      <c r="K165" s="32"/>
      <c r="L165" s="32"/>
      <c r="M165" s="32"/>
      <c r="N165" s="95"/>
      <c r="O165" s="95"/>
    </row>
    <row r="166" spans="1:15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25"/>
      <c r="K166" s="32"/>
      <c r="L166" s="32"/>
      <c r="M166" s="32"/>
      <c r="N166" s="95"/>
      <c r="O166" s="95"/>
    </row>
    <row r="167" spans="1:15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25"/>
      <c r="K167" s="32"/>
      <c r="L167" s="32"/>
      <c r="M167" s="32"/>
      <c r="N167" s="95"/>
      <c r="O167" s="95"/>
    </row>
    <row r="168" spans="1:15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25"/>
      <c r="K168" s="32"/>
      <c r="L168" s="32"/>
      <c r="M168" s="32"/>
      <c r="N168" s="95"/>
      <c r="O168" s="95"/>
    </row>
    <row r="169" spans="1:15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25"/>
      <c r="K169" s="32"/>
      <c r="L169" s="32"/>
      <c r="M169" s="32"/>
      <c r="N169" s="95"/>
      <c r="O169" s="95"/>
    </row>
    <row r="170" spans="1:15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25"/>
      <c r="K170" s="32"/>
      <c r="L170" s="32"/>
      <c r="M170" s="32"/>
      <c r="N170" s="95"/>
      <c r="O170" s="95"/>
    </row>
    <row r="171" spans="1:15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25"/>
      <c r="K171" s="32"/>
      <c r="L171" s="32"/>
      <c r="M171" s="32"/>
      <c r="N171" s="95"/>
      <c r="O171" s="95"/>
    </row>
    <row r="172" spans="1:15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25"/>
      <c r="K172" s="32"/>
      <c r="L172" s="32"/>
      <c r="M172" s="32"/>
      <c r="N172" s="95"/>
      <c r="O172" s="95"/>
    </row>
    <row r="173" spans="1:15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25"/>
      <c r="K173" s="32"/>
      <c r="L173" s="32"/>
      <c r="M173" s="32"/>
      <c r="N173" s="95"/>
      <c r="O173" s="95"/>
    </row>
    <row r="174" spans="1:15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25"/>
      <c r="K174" s="32"/>
      <c r="L174" s="32"/>
      <c r="M174" s="32"/>
      <c r="N174" s="95"/>
      <c r="O174" s="95"/>
    </row>
    <row r="175" spans="1:15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25"/>
      <c r="K175" s="32"/>
      <c r="L175" s="32"/>
      <c r="M175" s="32"/>
      <c r="N175" s="95"/>
      <c r="O175" s="95"/>
    </row>
    <row r="176" spans="1:15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25"/>
      <c r="K176" s="32"/>
      <c r="L176" s="32"/>
      <c r="M176" s="32"/>
      <c r="N176" s="95"/>
      <c r="O176" s="95"/>
    </row>
    <row r="177" spans="1:15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25"/>
      <c r="K177" s="32"/>
      <c r="L177" s="32"/>
      <c r="M177" s="32"/>
      <c r="N177" s="95"/>
      <c r="O177" s="95"/>
    </row>
    <row r="178" spans="1:15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25"/>
      <c r="K178" s="32"/>
      <c r="L178" s="32"/>
      <c r="M178" s="32"/>
      <c r="N178" s="95"/>
      <c r="O178" s="95"/>
    </row>
    <row r="179" spans="1:15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25"/>
      <c r="K179" s="32"/>
      <c r="L179" s="32"/>
      <c r="M179" s="32"/>
      <c r="N179" s="95"/>
      <c r="O179" s="95"/>
    </row>
    <row r="180" spans="1:15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25"/>
      <c r="K180" s="32"/>
      <c r="L180" s="32"/>
      <c r="M180" s="32"/>
      <c r="N180" s="95"/>
      <c r="O180" s="95"/>
    </row>
    <row r="181" spans="1:15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25"/>
      <c r="K181" s="32"/>
      <c r="L181" s="32"/>
      <c r="M181" s="32"/>
      <c r="N181" s="95"/>
      <c r="O181" s="95"/>
    </row>
    <row r="182" spans="1:15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25"/>
      <c r="K182" s="32"/>
      <c r="L182" s="32"/>
      <c r="M182" s="32"/>
      <c r="N182" s="95"/>
      <c r="O182" s="95"/>
    </row>
    <row r="183" spans="1:15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25"/>
      <c r="K183" s="32"/>
      <c r="L183" s="32"/>
      <c r="M183" s="32"/>
      <c r="N183" s="95"/>
      <c r="O183" s="95"/>
    </row>
    <row r="184" spans="1:15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25"/>
      <c r="K184" s="32"/>
      <c r="L184" s="32"/>
      <c r="M184" s="32"/>
      <c r="N184" s="95"/>
      <c r="O184" s="95"/>
    </row>
    <row r="185" spans="1:15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25"/>
      <c r="K185" s="32"/>
      <c r="L185" s="32"/>
      <c r="M185" s="32"/>
      <c r="N185" s="95"/>
      <c r="O185" s="95"/>
    </row>
    <row r="186" spans="1:15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25"/>
      <c r="K186" s="32"/>
      <c r="L186" s="32"/>
      <c r="M186" s="32"/>
      <c r="N186" s="95"/>
      <c r="O186" s="95"/>
    </row>
    <row r="187" spans="1:15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25"/>
      <c r="K187" s="32"/>
      <c r="L187" s="32"/>
      <c r="M187" s="32"/>
      <c r="N187" s="95"/>
      <c r="O187" s="95"/>
    </row>
    <row r="188" spans="1:15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25"/>
      <c r="K188" s="32"/>
      <c r="L188" s="32"/>
      <c r="M188" s="32"/>
      <c r="N188" s="95"/>
      <c r="O188" s="95"/>
    </row>
    <row r="189" spans="1:15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25"/>
      <c r="K189" s="32"/>
      <c r="L189" s="32"/>
      <c r="M189" s="32"/>
      <c r="N189" s="95"/>
      <c r="O189" s="95"/>
    </row>
    <row r="190" spans="1:15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25"/>
      <c r="K190" s="32"/>
      <c r="L190" s="32"/>
      <c r="M190" s="32"/>
      <c r="N190" s="95"/>
      <c r="O190" s="95"/>
    </row>
    <row r="191" spans="1:15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25"/>
      <c r="K191" s="32"/>
      <c r="L191" s="32"/>
      <c r="M191" s="32"/>
      <c r="N191" s="95"/>
      <c r="O191" s="95"/>
    </row>
    <row r="192" spans="1:15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25"/>
      <c r="K192" s="32"/>
      <c r="L192" s="32"/>
      <c r="M192" s="32"/>
      <c r="N192" s="95"/>
      <c r="O192" s="95"/>
    </row>
    <row r="193" spans="1:15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25"/>
      <c r="K193" s="32"/>
      <c r="L193" s="32"/>
      <c r="M193" s="32"/>
      <c r="N193" s="95"/>
      <c r="O193" s="95"/>
    </row>
    <row r="194" spans="1:15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25"/>
      <c r="K194" s="32"/>
      <c r="L194" s="32"/>
      <c r="M194" s="32"/>
      <c r="N194" s="95"/>
      <c r="O194" s="95"/>
    </row>
    <row r="195" spans="1:15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25"/>
      <c r="K195" s="32"/>
      <c r="L195" s="32"/>
      <c r="M195" s="32"/>
      <c r="N195" s="95"/>
      <c r="O195" s="95"/>
    </row>
    <row r="196" spans="1:15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25"/>
      <c r="K196" s="32"/>
      <c r="L196" s="32"/>
      <c r="M196" s="32"/>
      <c r="N196" s="95"/>
      <c r="O196" s="95"/>
    </row>
    <row r="197" spans="1:15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25"/>
      <c r="K197" s="32"/>
      <c r="L197" s="32"/>
      <c r="M197" s="32"/>
      <c r="N197" s="95"/>
      <c r="O197" s="95"/>
    </row>
    <row r="198" spans="1:15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25"/>
      <c r="K198" s="32"/>
      <c r="L198" s="32"/>
      <c r="M198" s="32"/>
      <c r="N198" s="95"/>
      <c r="O198" s="95"/>
    </row>
    <row r="199" spans="1:15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25"/>
      <c r="K199" s="32"/>
      <c r="L199" s="32"/>
      <c r="M199" s="32"/>
      <c r="N199" s="95"/>
      <c r="O199" s="95"/>
    </row>
    <row r="200" spans="1:15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25"/>
      <c r="K200" s="32"/>
      <c r="L200" s="32"/>
      <c r="M200" s="32"/>
      <c r="N200" s="95"/>
      <c r="O200" s="95"/>
    </row>
    <row r="201" spans="1:15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25"/>
      <c r="K201" s="32"/>
      <c r="L201" s="32"/>
      <c r="M201" s="32"/>
      <c r="N201" s="95"/>
      <c r="O201" s="95"/>
    </row>
    <row r="202" spans="1:15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25"/>
      <c r="K202" s="32"/>
      <c r="L202" s="32"/>
      <c r="M202" s="32"/>
      <c r="N202" s="95"/>
      <c r="O202" s="95"/>
    </row>
    <row r="203" spans="1:15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25"/>
      <c r="K203" s="32"/>
      <c r="L203" s="32"/>
      <c r="M203" s="32"/>
      <c r="N203" s="95"/>
      <c r="O203" s="95"/>
    </row>
    <row r="204" spans="1:15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25"/>
      <c r="K204" s="32"/>
      <c r="L204" s="32"/>
      <c r="M204" s="32"/>
      <c r="N204" s="95"/>
      <c r="O204" s="95"/>
    </row>
    <row r="205" spans="1:15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25"/>
      <c r="K205" s="32"/>
      <c r="L205" s="32"/>
      <c r="M205" s="32"/>
      <c r="N205" s="95"/>
      <c r="O205" s="95"/>
    </row>
    <row r="206" spans="1:15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25"/>
      <c r="K206" s="32"/>
      <c r="L206" s="32"/>
      <c r="M206" s="32"/>
      <c r="N206" s="95"/>
      <c r="O206" s="95"/>
    </row>
    <row r="207" spans="1:15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25"/>
      <c r="K207" s="32"/>
      <c r="L207" s="32"/>
      <c r="M207" s="32"/>
      <c r="N207" s="95"/>
      <c r="O207" s="95"/>
    </row>
    <row r="208" spans="1:15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25"/>
      <c r="K208" s="32"/>
      <c r="L208" s="32"/>
      <c r="M208" s="32"/>
      <c r="N208" s="95"/>
      <c r="O208" s="95"/>
    </row>
    <row r="209" spans="1:15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25"/>
      <c r="K209" s="32"/>
      <c r="L209" s="32"/>
      <c r="M209" s="32"/>
      <c r="N209" s="95"/>
      <c r="O209" s="95"/>
    </row>
    <row r="210" spans="1:15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25"/>
      <c r="K210" s="32"/>
      <c r="L210" s="32"/>
      <c r="M210" s="32"/>
      <c r="N210" s="95"/>
      <c r="O210" s="95"/>
    </row>
    <row r="211" spans="1:15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25"/>
      <c r="K211" s="32"/>
      <c r="L211" s="32"/>
      <c r="M211" s="32"/>
      <c r="N211" s="95"/>
      <c r="O211" s="95"/>
    </row>
    <row r="212" spans="1:15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25"/>
      <c r="K212" s="32"/>
      <c r="L212" s="32"/>
      <c r="M212" s="32"/>
      <c r="N212" s="95"/>
      <c r="O212" s="95"/>
    </row>
    <row r="213" spans="1:15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25"/>
      <c r="K213" s="32"/>
      <c r="L213" s="32"/>
      <c r="M213" s="32"/>
      <c r="N213" s="95"/>
      <c r="O213" s="95"/>
    </row>
    <row r="214" spans="1:15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25"/>
      <c r="K214" s="32"/>
      <c r="L214" s="32"/>
      <c r="M214" s="32"/>
      <c r="N214" s="95"/>
      <c r="O214" s="95"/>
    </row>
    <row r="215" spans="1:15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25"/>
      <c r="K215" s="32"/>
      <c r="L215" s="32"/>
      <c r="M215" s="32"/>
      <c r="N215" s="95"/>
      <c r="O215" s="95"/>
    </row>
    <row r="216" spans="1:15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25"/>
      <c r="K216" s="32"/>
      <c r="L216" s="32"/>
      <c r="M216" s="32"/>
      <c r="N216" s="95"/>
      <c r="O216" s="95"/>
    </row>
    <row r="217" spans="1:15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25"/>
      <c r="K217" s="32"/>
      <c r="L217" s="32"/>
      <c r="M217" s="32"/>
      <c r="N217" s="95"/>
      <c r="O217" s="95"/>
    </row>
    <row r="218" spans="1:15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25"/>
      <c r="K218" s="32"/>
      <c r="L218" s="32"/>
      <c r="M218" s="32"/>
      <c r="N218" s="95"/>
      <c r="O218" s="95"/>
    </row>
    <row r="219" spans="1:15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25"/>
      <c r="K219" s="32"/>
      <c r="L219" s="32"/>
      <c r="M219" s="32"/>
      <c r="N219" s="95"/>
      <c r="O219" s="95"/>
    </row>
    <row r="220" spans="1:15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25"/>
      <c r="K220" s="32"/>
      <c r="L220" s="32"/>
      <c r="M220" s="32"/>
      <c r="N220" s="95"/>
      <c r="O220" s="95"/>
    </row>
    <row r="221" spans="1:15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25"/>
      <c r="K221" s="32"/>
      <c r="L221" s="32"/>
      <c r="M221" s="32"/>
      <c r="N221" s="95"/>
      <c r="O221" s="95"/>
    </row>
    <row r="222" spans="1:15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25"/>
      <c r="K222" s="32"/>
      <c r="L222" s="32"/>
      <c r="M222" s="32"/>
      <c r="N222" s="95"/>
      <c r="O222" s="95"/>
    </row>
    <row r="223" spans="1:15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25"/>
      <c r="K223" s="32"/>
      <c r="L223" s="32"/>
      <c r="M223" s="32"/>
      <c r="N223" s="95"/>
      <c r="O223" s="95"/>
    </row>
    <row r="224" spans="1:15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25"/>
      <c r="K224" s="32"/>
      <c r="L224" s="32"/>
      <c r="M224" s="32"/>
      <c r="N224" s="95"/>
      <c r="O224" s="95"/>
    </row>
    <row r="225" spans="1:15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25"/>
      <c r="K225" s="32"/>
      <c r="L225" s="32"/>
      <c r="M225" s="32"/>
      <c r="N225" s="95"/>
      <c r="O225" s="95"/>
    </row>
    <row r="226" spans="1:15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25"/>
      <c r="K226" s="32"/>
      <c r="L226" s="32"/>
      <c r="M226" s="32"/>
      <c r="N226" s="95"/>
      <c r="O226" s="95"/>
    </row>
    <row r="227" spans="1:15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25"/>
      <c r="K227" s="32"/>
      <c r="L227" s="32"/>
      <c r="M227" s="32"/>
      <c r="N227" s="95"/>
      <c r="O227" s="95"/>
    </row>
    <row r="228" spans="1:15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25"/>
      <c r="K228" s="32"/>
      <c r="L228" s="32"/>
      <c r="M228" s="32"/>
      <c r="N228" s="95"/>
      <c r="O228" s="95"/>
    </row>
    <row r="229" spans="1:15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25"/>
      <c r="K229" s="32"/>
      <c r="L229" s="32"/>
      <c r="M229" s="32"/>
      <c r="N229" s="95"/>
      <c r="O229" s="95"/>
    </row>
    <row r="230" spans="1:15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25"/>
      <c r="K230" s="32"/>
      <c r="L230" s="32"/>
      <c r="M230" s="32"/>
      <c r="N230" s="95"/>
      <c r="O230" s="95"/>
    </row>
    <row r="231" spans="1:15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25"/>
      <c r="K231" s="32"/>
      <c r="L231" s="32"/>
      <c r="M231" s="32"/>
      <c r="N231" s="95"/>
      <c r="O231" s="95"/>
    </row>
    <row r="232" spans="1:15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25"/>
      <c r="K232" s="32"/>
      <c r="L232" s="32"/>
      <c r="M232" s="32"/>
      <c r="N232" s="95"/>
      <c r="O232" s="95"/>
    </row>
    <row r="233" spans="1:15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25"/>
      <c r="K233" s="32"/>
      <c r="L233" s="32"/>
      <c r="M233" s="32"/>
      <c r="N233" s="95"/>
      <c r="O233" s="95"/>
    </row>
    <row r="234" spans="1:15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25"/>
      <c r="K234" s="32"/>
      <c r="L234" s="32"/>
      <c r="M234" s="32"/>
      <c r="N234" s="95"/>
      <c r="O234" s="95"/>
    </row>
    <row r="235" spans="1:15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25"/>
      <c r="K235" s="32"/>
      <c r="L235" s="32"/>
      <c r="M235" s="32"/>
      <c r="N235" s="95"/>
      <c r="O235" s="95"/>
    </row>
    <row r="236" spans="1:15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25"/>
      <c r="K236" s="32"/>
      <c r="L236" s="32"/>
      <c r="M236" s="32"/>
      <c r="N236" s="95"/>
      <c r="O236" s="95"/>
    </row>
    <row r="237" spans="1:15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25"/>
      <c r="K237" s="32"/>
      <c r="L237" s="32"/>
      <c r="M237" s="32"/>
      <c r="N237" s="95"/>
      <c r="O237" s="95"/>
    </row>
    <row r="238" spans="1:15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25"/>
      <c r="K238" s="32"/>
      <c r="L238" s="32"/>
      <c r="M238" s="32"/>
      <c r="N238" s="95"/>
      <c r="O238" s="95"/>
    </row>
    <row r="239" spans="1:15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25"/>
      <c r="K239" s="32"/>
      <c r="L239" s="32"/>
      <c r="M239" s="32"/>
      <c r="N239" s="95"/>
      <c r="O239" s="95"/>
    </row>
    <row r="240" spans="1:15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25"/>
      <c r="K240" s="32"/>
      <c r="L240" s="32"/>
      <c r="M240" s="32"/>
      <c r="N240" s="95"/>
      <c r="O240" s="95"/>
    </row>
    <row r="241" spans="1:15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25"/>
      <c r="K241" s="32"/>
      <c r="L241" s="32"/>
      <c r="M241" s="32"/>
      <c r="N241" s="95"/>
      <c r="O241" s="95"/>
    </row>
    <row r="242" spans="1:15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25"/>
      <c r="K242" s="32"/>
      <c r="L242" s="32"/>
      <c r="M242" s="32"/>
      <c r="N242" s="95"/>
      <c r="O242" s="95"/>
    </row>
    <row r="243" spans="1:15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25"/>
      <c r="K243" s="32"/>
      <c r="L243" s="32"/>
      <c r="M243" s="32"/>
      <c r="N243" s="95"/>
      <c r="O243" s="95"/>
    </row>
    <row r="244" spans="1:15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25"/>
      <c r="K244" s="32"/>
      <c r="L244" s="32"/>
      <c r="M244" s="32"/>
      <c r="N244" s="95"/>
      <c r="O244" s="95"/>
    </row>
    <row r="245" spans="1:15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25"/>
      <c r="K245" s="32"/>
      <c r="L245" s="32"/>
      <c r="M245" s="32"/>
      <c r="N245" s="95"/>
      <c r="O245" s="95"/>
    </row>
    <row r="246" spans="1:15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25"/>
      <c r="K246" s="32"/>
      <c r="L246" s="32"/>
      <c r="M246" s="32"/>
      <c r="N246" s="95"/>
      <c r="O246" s="95"/>
    </row>
    <row r="247" spans="1:15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25"/>
      <c r="K247" s="32"/>
      <c r="L247" s="32"/>
      <c r="M247" s="32"/>
      <c r="N247" s="95"/>
      <c r="O247" s="95"/>
    </row>
    <row r="248" spans="1:15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25"/>
      <c r="K248" s="32"/>
      <c r="L248" s="32"/>
      <c r="M248" s="32"/>
      <c r="N248" s="95"/>
      <c r="O248" s="95"/>
    </row>
    <row r="249" spans="1:15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25"/>
      <c r="K249" s="32"/>
      <c r="L249" s="32"/>
      <c r="M249" s="32"/>
      <c r="N249" s="95"/>
      <c r="O249" s="95"/>
    </row>
    <row r="250" spans="1:15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25"/>
      <c r="K250" s="32"/>
      <c r="L250" s="32"/>
      <c r="M250" s="32"/>
      <c r="N250" s="95"/>
      <c r="O250" s="95"/>
    </row>
    <row r="251" spans="1:15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25"/>
      <c r="K251" s="32"/>
      <c r="L251" s="32"/>
      <c r="M251" s="32"/>
      <c r="N251" s="95"/>
      <c r="O251" s="95"/>
    </row>
    <row r="252" spans="1:15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25"/>
      <c r="K252" s="32"/>
      <c r="L252" s="32"/>
      <c r="M252" s="32"/>
      <c r="N252" s="95"/>
      <c r="O252" s="95"/>
    </row>
    <row r="253" spans="1:15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25"/>
      <c r="K253" s="32"/>
      <c r="L253" s="32"/>
      <c r="M253" s="32"/>
      <c r="N253" s="95"/>
      <c r="O253" s="95"/>
    </row>
    <row r="254" spans="1:15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25"/>
      <c r="K254" s="32"/>
      <c r="L254" s="32"/>
      <c r="M254" s="32"/>
      <c r="N254" s="95"/>
      <c r="O254" s="95"/>
    </row>
    <row r="255" spans="1:15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25"/>
      <c r="K255" s="32"/>
      <c r="L255" s="32"/>
      <c r="M255" s="32"/>
      <c r="N255" s="95"/>
      <c r="O255" s="95"/>
    </row>
    <row r="256" spans="1:15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25"/>
      <c r="K256" s="32"/>
      <c r="L256" s="32"/>
      <c r="M256" s="32"/>
      <c r="N256" s="95"/>
      <c r="O256" s="95"/>
    </row>
    <row r="257" spans="1:15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25"/>
      <c r="K257" s="32"/>
      <c r="L257" s="32"/>
      <c r="M257" s="32"/>
      <c r="N257" s="95"/>
      <c r="O257" s="95"/>
    </row>
    <row r="258" spans="1:15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25"/>
      <c r="K258" s="32"/>
      <c r="L258" s="32"/>
      <c r="M258" s="32"/>
      <c r="N258" s="95"/>
      <c r="O258" s="95"/>
    </row>
    <row r="259" spans="1:15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25"/>
      <c r="K259" s="32"/>
      <c r="L259" s="32"/>
      <c r="M259" s="32"/>
      <c r="N259" s="95"/>
      <c r="O259" s="95"/>
    </row>
    <row r="260" spans="1:15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25"/>
      <c r="K260" s="32"/>
      <c r="L260" s="32"/>
      <c r="M260" s="32"/>
      <c r="N260" s="95"/>
      <c r="O260" s="95"/>
    </row>
    <row r="261" spans="1:15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25"/>
      <c r="K261" s="32"/>
      <c r="L261" s="32"/>
      <c r="M261" s="32"/>
      <c r="N261" s="95"/>
      <c r="O261" s="95"/>
    </row>
    <row r="262" spans="1:15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25"/>
      <c r="K262" s="32"/>
      <c r="L262" s="32"/>
      <c r="M262" s="32"/>
      <c r="N262" s="95"/>
      <c r="O262" s="95"/>
    </row>
    <row r="263" spans="1:15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25"/>
      <c r="K263" s="32"/>
      <c r="L263" s="32"/>
      <c r="M263" s="32"/>
      <c r="N263" s="95"/>
      <c r="O263" s="95"/>
    </row>
    <row r="264" spans="1:15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25"/>
      <c r="K264" s="32"/>
      <c r="L264" s="32"/>
      <c r="M264" s="32"/>
      <c r="N264" s="95"/>
      <c r="O264" s="95"/>
    </row>
    <row r="265" spans="1:15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25"/>
      <c r="K265" s="32"/>
      <c r="L265" s="32"/>
      <c r="M265" s="32"/>
      <c r="N265" s="95"/>
      <c r="O265" s="95"/>
    </row>
    <row r="266" spans="1:15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25"/>
      <c r="K266" s="32"/>
      <c r="L266" s="32"/>
      <c r="M266" s="32"/>
      <c r="N266" s="95"/>
      <c r="O266" s="95"/>
    </row>
    <row r="267" spans="1:15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25"/>
      <c r="K267" s="32"/>
      <c r="L267" s="32"/>
      <c r="M267" s="32"/>
      <c r="N267" s="95"/>
      <c r="O267" s="95"/>
    </row>
    <row r="268" spans="1:15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25"/>
      <c r="K268" s="32"/>
      <c r="L268" s="32"/>
      <c r="M268" s="32"/>
      <c r="N268" s="95"/>
      <c r="O268" s="95"/>
    </row>
    <row r="269" spans="1:15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25"/>
      <c r="K269" s="32"/>
      <c r="L269" s="32"/>
      <c r="M269" s="32"/>
      <c r="N269" s="95"/>
      <c r="O269" s="95"/>
    </row>
    <row r="270" spans="1:15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25"/>
      <c r="K270" s="32"/>
      <c r="L270" s="32"/>
      <c r="M270" s="32"/>
      <c r="N270" s="95"/>
      <c r="O270" s="95"/>
    </row>
    <row r="271" spans="1:15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25"/>
      <c r="K271" s="32"/>
      <c r="L271" s="32"/>
      <c r="M271" s="32"/>
      <c r="N271" s="95"/>
      <c r="O271" s="95"/>
    </row>
    <row r="272" spans="1:15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25"/>
      <c r="K272" s="32"/>
      <c r="L272" s="32"/>
      <c r="M272" s="32"/>
      <c r="N272" s="95"/>
      <c r="O272" s="95"/>
    </row>
    <row r="273" spans="1:15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25"/>
      <c r="K273" s="32"/>
      <c r="L273" s="32"/>
      <c r="M273" s="32"/>
      <c r="N273" s="95"/>
      <c r="O273" s="95"/>
    </row>
    <row r="274" spans="1:15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25"/>
      <c r="K274" s="32"/>
      <c r="L274" s="32"/>
      <c r="M274" s="32"/>
      <c r="N274" s="95"/>
      <c r="O274" s="95"/>
    </row>
    <row r="275" spans="1:15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25"/>
      <c r="K275" s="32"/>
      <c r="L275" s="32"/>
      <c r="M275" s="32"/>
      <c r="N275" s="95"/>
      <c r="O275" s="95"/>
    </row>
    <row r="276" spans="1:15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25"/>
      <c r="K276" s="32"/>
      <c r="L276" s="32"/>
      <c r="M276" s="32"/>
      <c r="N276" s="95"/>
      <c r="O276" s="95"/>
    </row>
    <row r="277" spans="1:15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25"/>
      <c r="K277" s="32"/>
      <c r="L277" s="32"/>
      <c r="M277" s="32"/>
      <c r="N277" s="95"/>
      <c r="O277" s="95"/>
    </row>
    <row r="278" spans="1:15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25"/>
      <c r="K278" s="32"/>
      <c r="L278" s="32"/>
      <c r="M278" s="32"/>
      <c r="N278" s="95"/>
      <c r="O278" s="95"/>
    </row>
    <row r="279" spans="1:15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25"/>
      <c r="K279" s="32"/>
      <c r="L279" s="32"/>
      <c r="M279" s="32"/>
      <c r="N279" s="95"/>
      <c r="O279" s="95"/>
    </row>
    <row r="280" spans="1:15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25"/>
      <c r="K280" s="32"/>
      <c r="L280" s="32"/>
      <c r="M280" s="32"/>
      <c r="N280" s="95"/>
      <c r="O280" s="95"/>
    </row>
    <row r="281" spans="1:15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25"/>
      <c r="K281" s="32"/>
      <c r="L281" s="32"/>
      <c r="M281" s="32"/>
      <c r="N281" s="95"/>
      <c r="O281" s="95"/>
    </row>
    <row r="282" spans="1:15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25"/>
      <c r="K282" s="32"/>
      <c r="L282" s="32"/>
      <c r="M282" s="32"/>
      <c r="N282" s="95"/>
      <c r="O282" s="95"/>
    </row>
    <row r="283" spans="1:15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25"/>
      <c r="K283" s="32"/>
      <c r="L283" s="32"/>
      <c r="M283" s="32"/>
      <c r="N283" s="95"/>
      <c r="O283" s="95"/>
    </row>
    <row r="284" spans="1:15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25"/>
      <c r="K284" s="32"/>
      <c r="L284" s="32"/>
      <c r="M284" s="32"/>
      <c r="N284" s="95"/>
      <c r="O284" s="95"/>
    </row>
    <row r="285" spans="1:15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25"/>
      <c r="K285" s="32"/>
      <c r="L285" s="32"/>
      <c r="M285" s="32"/>
      <c r="N285" s="95"/>
      <c r="O285" s="95"/>
    </row>
    <row r="286" spans="1:15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25"/>
      <c r="K286" s="32"/>
      <c r="L286" s="32"/>
      <c r="M286" s="32"/>
      <c r="N286" s="95"/>
      <c r="O286" s="95"/>
    </row>
    <row r="287" spans="1:15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25"/>
      <c r="K287" s="32"/>
      <c r="L287" s="32"/>
      <c r="M287" s="32"/>
      <c r="N287" s="95"/>
      <c r="O287" s="95"/>
    </row>
    <row r="288" spans="1:15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25"/>
      <c r="K288" s="32"/>
      <c r="L288" s="32"/>
      <c r="M288" s="32"/>
      <c r="N288" s="95"/>
      <c r="O288" s="95"/>
    </row>
    <row r="289" spans="1:15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25"/>
      <c r="K289" s="32"/>
      <c r="L289" s="32"/>
      <c r="M289" s="32"/>
      <c r="N289" s="95"/>
      <c r="O289" s="95"/>
    </row>
    <row r="290" spans="1:15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25"/>
      <c r="K290" s="32"/>
      <c r="L290" s="32"/>
      <c r="M290" s="32"/>
      <c r="N290" s="95"/>
      <c r="O290" s="95"/>
    </row>
    <row r="291" spans="1:15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25"/>
      <c r="K291" s="32"/>
      <c r="L291" s="32"/>
      <c r="M291" s="32"/>
      <c r="N291" s="95"/>
      <c r="O291" s="95"/>
    </row>
    <row r="292" spans="1:15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25"/>
      <c r="K292" s="32"/>
      <c r="L292" s="32"/>
      <c r="M292" s="32"/>
      <c r="N292" s="95"/>
      <c r="O292" s="95"/>
    </row>
    <row r="293" spans="1:15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25"/>
      <c r="K293" s="32"/>
      <c r="L293" s="32"/>
      <c r="M293" s="32"/>
      <c r="N293" s="95"/>
      <c r="O293" s="95"/>
    </row>
    <row r="294" spans="1:15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25"/>
      <c r="K294" s="32"/>
      <c r="L294" s="32"/>
      <c r="M294" s="32"/>
      <c r="N294" s="95"/>
      <c r="O294" s="95"/>
    </row>
    <row r="295" spans="1:15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25"/>
      <c r="K295" s="32"/>
      <c r="L295" s="32"/>
      <c r="M295" s="32"/>
      <c r="N295" s="95"/>
      <c r="O295" s="95"/>
    </row>
    <row r="296" spans="1:15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25"/>
      <c r="K296" s="32"/>
      <c r="L296" s="32"/>
      <c r="M296" s="32"/>
      <c r="N296" s="95"/>
      <c r="O296" s="95"/>
    </row>
    <row r="297" spans="1:15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25"/>
      <c r="K297" s="32"/>
      <c r="L297" s="32"/>
      <c r="M297" s="32"/>
      <c r="N297" s="95"/>
      <c r="O297" s="95"/>
    </row>
    <row r="298" spans="1:15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25"/>
      <c r="K298" s="32"/>
      <c r="L298" s="32"/>
      <c r="M298" s="32"/>
      <c r="N298" s="95"/>
      <c r="O298" s="95"/>
    </row>
    <row r="299" spans="1:15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25"/>
      <c r="K299" s="32"/>
      <c r="L299" s="32"/>
      <c r="M299" s="32"/>
      <c r="N299" s="95"/>
      <c r="O299" s="95"/>
    </row>
    <row r="300" spans="1:15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25"/>
      <c r="K300" s="32"/>
      <c r="L300" s="32"/>
      <c r="M300" s="32"/>
      <c r="N300" s="95"/>
      <c r="O300" s="95"/>
    </row>
    <row r="301" spans="1:15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25"/>
      <c r="K301" s="32"/>
      <c r="L301" s="32"/>
      <c r="M301" s="32"/>
      <c r="N301" s="95"/>
      <c r="O301" s="95"/>
    </row>
    <row r="302" spans="1:15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25"/>
      <c r="K302" s="32"/>
      <c r="L302" s="32"/>
      <c r="M302" s="32"/>
      <c r="N302" s="95"/>
      <c r="O302" s="95"/>
    </row>
    <row r="303" spans="1:15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25"/>
      <c r="K303" s="32"/>
      <c r="L303" s="32"/>
      <c r="M303" s="32"/>
      <c r="N303" s="95"/>
      <c r="O303" s="95"/>
    </row>
    <row r="304" spans="1:15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25"/>
      <c r="K304" s="32"/>
      <c r="L304" s="32"/>
      <c r="M304" s="32"/>
      <c r="N304" s="95"/>
      <c r="O304" s="95"/>
    </row>
    <row r="305" spans="1:15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25"/>
      <c r="K305" s="32"/>
      <c r="L305" s="32"/>
      <c r="M305" s="32"/>
      <c r="N305" s="95"/>
      <c r="O305" s="95"/>
    </row>
    <row r="306" spans="1:15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25"/>
      <c r="K306" s="32"/>
      <c r="L306" s="32"/>
      <c r="M306" s="32"/>
      <c r="N306" s="95"/>
      <c r="O306" s="95"/>
    </row>
    <row r="307" spans="1:15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25"/>
      <c r="K307" s="32"/>
      <c r="L307" s="32"/>
      <c r="M307" s="32"/>
      <c r="N307" s="95"/>
      <c r="O307" s="95"/>
    </row>
    <row r="308" spans="1:15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25"/>
      <c r="K308" s="32"/>
      <c r="L308" s="32"/>
      <c r="M308" s="32"/>
      <c r="N308" s="95"/>
      <c r="O308" s="95"/>
    </row>
    <row r="309" spans="1:15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25"/>
      <c r="K309" s="32"/>
      <c r="L309" s="32"/>
      <c r="M309" s="32"/>
      <c r="N309" s="95"/>
      <c r="O309" s="95"/>
    </row>
    <row r="310" spans="1:15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25"/>
      <c r="K310" s="32"/>
      <c r="L310" s="32"/>
      <c r="M310" s="32"/>
      <c r="N310" s="95"/>
      <c r="O310" s="95"/>
    </row>
    <row r="311" spans="1:15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25"/>
      <c r="K311" s="32"/>
      <c r="L311" s="32"/>
      <c r="M311" s="32"/>
      <c r="N311" s="95"/>
      <c r="O311" s="95"/>
    </row>
    <row r="312" spans="1:15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25"/>
      <c r="K312" s="32"/>
      <c r="L312" s="32"/>
      <c r="M312" s="32"/>
      <c r="N312" s="95"/>
      <c r="O312" s="95"/>
    </row>
    <row r="313" spans="1:15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25"/>
      <c r="K313" s="32"/>
      <c r="L313" s="32"/>
      <c r="M313" s="32"/>
      <c r="N313" s="95"/>
      <c r="O313" s="95"/>
    </row>
    <row r="314" spans="1:15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25"/>
      <c r="K314" s="32"/>
      <c r="L314" s="32"/>
      <c r="M314" s="32"/>
      <c r="N314" s="95"/>
      <c r="O314" s="95"/>
    </row>
    <row r="315" spans="1:15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25"/>
      <c r="K315" s="32"/>
      <c r="L315" s="32"/>
      <c r="M315" s="32"/>
      <c r="N315" s="95"/>
      <c r="O315" s="95"/>
    </row>
    <row r="316" spans="1:15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25"/>
      <c r="K316" s="32"/>
      <c r="L316" s="32"/>
      <c r="M316" s="32"/>
      <c r="N316" s="95"/>
      <c r="O316" s="95"/>
    </row>
    <row r="317" spans="1:15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25"/>
      <c r="K317" s="32"/>
      <c r="L317" s="32"/>
      <c r="M317" s="32"/>
      <c r="N317" s="95"/>
      <c r="O317" s="95"/>
    </row>
    <row r="318" spans="1:15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25"/>
      <c r="K318" s="32"/>
      <c r="L318" s="32"/>
      <c r="M318" s="32"/>
      <c r="N318" s="95"/>
      <c r="O318" s="95"/>
    </row>
    <row r="319" spans="1:15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25"/>
      <c r="K319" s="32"/>
      <c r="L319" s="32"/>
      <c r="M319" s="32"/>
      <c r="N319" s="95"/>
      <c r="O319" s="95"/>
    </row>
    <row r="320" spans="1:15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25"/>
      <c r="K320" s="32"/>
      <c r="L320" s="32"/>
      <c r="M320" s="32"/>
      <c r="N320" s="95"/>
      <c r="O320" s="95"/>
    </row>
    <row r="321" spans="1:15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25"/>
      <c r="K321" s="32"/>
      <c r="L321" s="32"/>
      <c r="M321" s="32"/>
      <c r="N321" s="95"/>
      <c r="O321" s="95"/>
    </row>
    <row r="322" spans="1:15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25"/>
      <c r="K322" s="32"/>
      <c r="L322" s="32"/>
      <c r="M322" s="32"/>
      <c r="N322" s="95"/>
      <c r="O322" s="95"/>
    </row>
    <row r="323" spans="1:15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25"/>
      <c r="K323" s="32"/>
      <c r="L323" s="32"/>
      <c r="M323" s="32"/>
      <c r="N323" s="95"/>
      <c r="O323" s="95"/>
    </row>
    <row r="324" spans="1:15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25"/>
      <c r="K324" s="32"/>
      <c r="L324" s="32"/>
      <c r="M324" s="32"/>
      <c r="N324" s="95"/>
      <c r="O324" s="95"/>
    </row>
    <row r="325" spans="1:15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25"/>
      <c r="K325" s="32"/>
      <c r="L325" s="32"/>
      <c r="M325" s="32"/>
      <c r="N325" s="95"/>
      <c r="O325" s="95"/>
    </row>
    <row r="326" spans="1:15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25"/>
      <c r="K326" s="32"/>
      <c r="L326" s="32"/>
      <c r="M326" s="32"/>
      <c r="N326" s="95"/>
      <c r="O326" s="95"/>
    </row>
    <row r="327" spans="1:15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25"/>
      <c r="K327" s="32"/>
      <c r="L327" s="32"/>
      <c r="M327" s="32"/>
      <c r="N327" s="95"/>
      <c r="O327" s="95"/>
    </row>
    <row r="328" spans="1:15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25"/>
      <c r="K328" s="32"/>
      <c r="L328" s="32"/>
      <c r="M328" s="32"/>
      <c r="N328" s="95"/>
      <c r="O328" s="95"/>
    </row>
    <row r="329" spans="1:15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25"/>
      <c r="K329" s="32"/>
      <c r="L329" s="32"/>
      <c r="M329" s="32"/>
      <c r="N329" s="95"/>
      <c r="O329" s="95"/>
    </row>
    <row r="330" spans="1:15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25"/>
      <c r="K330" s="32"/>
      <c r="L330" s="32"/>
      <c r="M330" s="32"/>
      <c r="N330" s="95"/>
      <c r="O330" s="95"/>
    </row>
    <row r="331" spans="1:15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25"/>
      <c r="K331" s="32"/>
      <c r="L331" s="32"/>
      <c r="M331" s="32"/>
      <c r="N331" s="95"/>
      <c r="O331" s="95"/>
    </row>
    <row r="332" spans="1:15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25"/>
      <c r="K332" s="32"/>
      <c r="L332" s="32"/>
      <c r="M332" s="32"/>
      <c r="N332" s="95"/>
      <c r="O332" s="95"/>
    </row>
    <row r="333" spans="1:15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25"/>
      <c r="K333" s="32"/>
      <c r="L333" s="32"/>
      <c r="M333" s="32"/>
      <c r="N333" s="95"/>
      <c r="O333" s="95"/>
    </row>
    <row r="334" spans="1:15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25"/>
      <c r="K334" s="32"/>
      <c r="L334" s="32"/>
      <c r="M334" s="32"/>
      <c r="N334" s="95"/>
      <c r="O334" s="95"/>
    </row>
    <row r="335" spans="1:15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25"/>
      <c r="K335" s="32"/>
      <c r="L335" s="32"/>
      <c r="M335" s="32"/>
      <c r="N335" s="95"/>
      <c r="O335" s="95"/>
    </row>
    <row r="336" spans="1:15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25"/>
      <c r="K336" s="32"/>
      <c r="L336" s="32"/>
      <c r="M336" s="32"/>
      <c r="N336" s="95"/>
      <c r="O336" s="95"/>
    </row>
    <row r="337" spans="1:15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25"/>
      <c r="K337" s="32"/>
      <c r="L337" s="32"/>
      <c r="M337" s="32"/>
      <c r="N337" s="95"/>
      <c r="O337" s="95"/>
    </row>
    <row r="338" spans="1:15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25"/>
      <c r="K338" s="32"/>
      <c r="L338" s="32"/>
      <c r="M338" s="32"/>
      <c r="N338" s="95"/>
      <c r="O338" s="95"/>
    </row>
    <row r="339" spans="1:15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25"/>
      <c r="K339" s="32"/>
      <c r="L339" s="32"/>
      <c r="M339" s="32"/>
      <c r="N339" s="95"/>
      <c r="O339" s="95"/>
    </row>
    <row r="340" spans="1:15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25"/>
      <c r="K340" s="32"/>
      <c r="L340" s="32"/>
      <c r="M340" s="32"/>
      <c r="N340" s="95"/>
      <c r="O340" s="95"/>
    </row>
    <row r="341" spans="1:15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25"/>
      <c r="K341" s="32"/>
      <c r="L341" s="32"/>
      <c r="M341" s="32"/>
      <c r="N341" s="95"/>
      <c r="O341" s="95"/>
    </row>
    <row r="342" spans="1:15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25"/>
      <c r="K342" s="32"/>
      <c r="L342" s="32"/>
      <c r="M342" s="32"/>
      <c r="N342" s="95"/>
      <c r="O342" s="95"/>
    </row>
    <row r="343" spans="1:15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25"/>
      <c r="K343" s="32"/>
      <c r="L343" s="32"/>
      <c r="M343" s="32"/>
      <c r="N343" s="95"/>
      <c r="O343" s="95"/>
    </row>
    <row r="344" spans="1:15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25"/>
      <c r="K344" s="32"/>
      <c r="L344" s="32"/>
      <c r="M344" s="32"/>
      <c r="N344" s="95"/>
      <c r="O344" s="95"/>
    </row>
    <row r="345" spans="1:15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25"/>
      <c r="K345" s="32"/>
      <c r="L345" s="32"/>
      <c r="M345" s="32"/>
      <c r="N345" s="95"/>
      <c r="O345" s="95"/>
    </row>
    <row r="346" spans="1:15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25"/>
      <c r="K346" s="32"/>
      <c r="L346" s="32"/>
      <c r="M346" s="32"/>
      <c r="N346" s="95"/>
      <c r="O346" s="95"/>
    </row>
    <row r="347" spans="1:15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25"/>
      <c r="K347" s="32"/>
      <c r="L347" s="32"/>
      <c r="M347" s="32"/>
      <c r="N347" s="95"/>
      <c r="O347" s="95"/>
    </row>
    <row r="348" spans="1:15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25"/>
      <c r="K348" s="32"/>
      <c r="L348" s="32"/>
      <c r="M348" s="32"/>
      <c r="N348" s="95"/>
      <c r="O348" s="95"/>
    </row>
    <row r="349" spans="1:15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25"/>
      <c r="K349" s="32"/>
      <c r="L349" s="32"/>
      <c r="M349" s="32"/>
      <c r="N349" s="95"/>
      <c r="O349" s="95"/>
    </row>
    <row r="350" spans="1:15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25"/>
      <c r="K350" s="32"/>
      <c r="L350" s="32"/>
      <c r="M350" s="32"/>
      <c r="N350" s="95"/>
      <c r="O350" s="95"/>
    </row>
    <row r="351" spans="1:15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25"/>
      <c r="K351" s="32"/>
      <c r="L351" s="32"/>
      <c r="M351" s="32"/>
      <c r="N351" s="95"/>
      <c r="O351" s="95"/>
    </row>
    <row r="352" spans="1:15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25"/>
      <c r="K352" s="32"/>
      <c r="L352" s="32"/>
      <c r="M352" s="32"/>
      <c r="N352" s="95"/>
      <c r="O352" s="95"/>
    </row>
    <row r="353" spans="1:15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25"/>
      <c r="K353" s="32"/>
      <c r="L353" s="32"/>
      <c r="M353" s="32"/>
      <c r="N353" s="95"/>
      <c r="O353" s="95"/>
    </row>
    <row r="354" spans="1:15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25"/>
      <c r="K354" s="32"/>
      <c r="L354" s="32"/>
      <c r="M354" s="32"/>
      <c r="N354" s="95"/>
      <c r="O354" s="95"/>
    </row>
    <row r="355" spans="1:15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25"/>
      <c r="K355" s="32"/>
      <c r="L355" s="32"/>
      <c r="M355" s="32"/>
      <c r="N355" s="95"/>
      <c r="O355" s="95"/>
    </row>
    <row r="356" spans="1:15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25"/>
      <c r="K356" s="32"/>
      <c r="L356" s="32"/>
      <c r="M356" s="32"/>
      <c r="N356" s="95"/>
      <c r="O356" s="95"/>
    </row>
    <row r="357" spans="1:15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25"/>
      <c r="K357" s="32"/>
      <c r="L357" s="32"/>
      <c r="M357" s="32"/>
      <c r="N357" s="95"/>
      <c r="O357" s="95"/>
    </row>
    <row r="358" spans="1:15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25"/>
      <c r="K358" s="32"/>
      <c r="L358" s="32"/>
      <c r="M358" s="32"/>
      <c r="N358" s="95"/>
      <c r="O358" s="95"/>
    </row>
    <row r="359" spans="1:15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25"/>
      <c r="K359" s="32"/>
      <c r="L359" s="32"/>
      <c r="M359" s="32"/>
      <c r="N359" s="95"/>
      <c r="O359" s="95"/>
    </row>
    <row r="360" spans="1:15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25"/>
      <c r="K360" s="32"/>
      <c r="L360" s="32"/>
      <c r="M360" s="32"/>
      <c r="N360" s="95"/>
      <c r="O360" s="95"/>
    </row>
    <row r="361" spans="1:15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25"/>
      <c r="K361" s="32"/>
      <c r="L361" s="32"/>
      <c r="M361" s="32"/>
      <c r="N361" s="95"/>
      <c r="O361" s="95"/>
    </row>
    <row r="362" spans="1:15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25"/>
      <c r="K362" s="32"/>
      <c r="L362" s="32"/>
      <c r="M362" s="32"/>
      <c r="N362" s="95"/>
      <c r="O362" s="95"/>
    </row>
    <row r="363" spans="1:15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25"/>
      <c r="K363" s="32"/>
      <c r="L363" s="32"/>
      <c r="M363" s="32"/>
      <c r="N363" s="95"/>
      <c r="O363" s="95"/>
    </row>
    <row r="364" spans="1:15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25"/>
      <c r="K364" s="32"/>
      <c r="L364" s="32"/>
      <c r="M364" s="32"/>
      <c r="N364" s="95"/>
      <c r="O364" s="95"/>
    </row>
    <row r="365" spans="1:15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25"/>
      <c r="K365" s="32"/>
      <c r="L365" s="32"/>
      <c r="M365" s="32"/>
      <c r="N365" s="95"/>
      <c r="O365" s="95"/>
    </row>
    <row r="366" spans="1:15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25"/>
      <c r="K366" s="32"/>
      <c r="L366" s="32"/>
      <c r="M366" s="32"/>
      <c r="N366" s="95"/>
      <c r="O366" s="95"/>
    </row>
    <row r="367" spans="1:15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25"/>
      <c r="K367" s="32"/>
      <c r="L367" s="32"/>
      <c r="M367" s="32"/>
      <c r="N367" s="95"/>
      <c r="O367" s="95"/>
    </row>
    <row r="368" spans="1:15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25"/>
      <c r="K368" s="32"/>
      <c r="L368" s="32"/>
      <c r="M368" s="32"/>
      <c r="N368" s="95"/>
      <c r="O368" s="95"/>
    </row>
    <row r="369" spans="1:15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25"/>
      <c r="K369" s="32"/>
      <c r="L369" s="32"/>
      <c r="M369" s="32"/>
      <c r="N369" s="95"/>
      <c r="O369" s="95"/>
    </row>
    <row r="370" spans="1:15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25"/>
      <c r="K370" s="32"/>
      <c r="L370" s="32"/>
      <c r="M370" s="32"/>
      <c r="N370" s="95"/>
      <c r="O370" s="95"/>
    </row>
    <row r="371" spans="1:15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25"/>
      <c r="K371" s="32"/>
      <c r="L371" s="32"/>
      <c r="M371" s="32"/>
      <c r="N371" s="95"/>
      <c r="O371" s="95"/>
    </row>
    <row r="372" spans="1:15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25"/>
      <c r="K372" s="32"/>
      <c r="L372" s="32"/>
      <c r="M372" s="32"/>
      <c r="N372" s="95"/>
      <c r="O372" s="95"/>
    </row>
    <row r="373" spans="1:15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25"/>
      <c r="K373" s="32"/>
      <c r="L373" s="32"/>
      <c r="M373" s="32"/>
      <c r="N373" s="95"/>
      <c r="O373" s="95"/>
    </row>
    <row r="374" spans="1:15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25"/>
      <c r="K374" s="32"/>
      <c r="L374" s="32"/>
      <c r="M374" s="32"/>
      <c r="N374" s="95"/>
      <c r="O374" s="95"/>
    </row>
    <row r="375" spans="1:15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25"/>
      <c r="K375" s="32"/>
      <c r="L375" s="32"/>
      <c r="M375" s="32"/>
      <c r="N375" s="95"/>
      <c r="O375" s="95"/>
    </row>
    <row r="376" spans="1:15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25"/>
      <c r="K376" s="32"/>
      <c r="L376" s="32"/>
      <c r="M376" s="32"/>
      <c r="N376" s="95"/>
      <c r="O376" s="95"/>
    </row>
    <row r="377" spans="1:15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25"/>
      <c r="K377" s="32"/>
      <c r="L377" s="32"/>
      <c r="M377" s="32"/>
      <c r="N377" s="95"/>
      <c r="O377" s="95"/>
    </row>
    <row r="378" spans="1:15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25"/>
      <c r="K378" s="32"/>
      <c r="L378" s="32"/>
      <c r="M378" s="32"/>
      <c r="N378" s="95"/>
      <c r="O378" s="95"/>
    </row>
    <row r="379" spans="1:15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25"/>
      <c r="K379" s="32"/>
      <c r="L379" s="32"/>
      <c r="M379" s="32"/>
      <c r="N379" s="95"/>
      <c r="O379" s="95"/>
    </row>
    <row r="380" spans="1:15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25"/>
      <c r="K380" s="32"/>
      <c r="L380" s="32"/>
      <c r="M380" s="32"/>
      <c r="N380" s="95"/>
      <c r="O380" s="95"/>
    </row>
    <row r="381" spans="1:15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25"/>
      <c r="K381" s="32"/>
      <c r="L381" s="32"/>
      <c r="M381" s="32"/>
      <c r="N381" s="95"/>
      <c r="O381" s="95"/>
    </row>
    <row r="382" spans="1:15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25"/>
      <c r="K382" s="32"/>
      <c r="L382" s="32"/>
      <c r="M382" s="32"/>
      <c r="N382" s="95"/>
      <c r="O382" s="95"/>
    </row>
    <row r="383" spans="1:15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25"/>
      <c r="K383" s="32"/>
      <c r="L383" s="32"/>
      <c r="M383" s="32"/>
      <c r="N383" s="95"/>
      <c r="O383" s="95"/>
    </row>
    <row r="384" spans="1:15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25"/>
      <c r="K384" s="32"/>
      <c r="L384" s="32"/>
      <c r="M384" s="32"/>
      <c r="N384" s="95"/>
      <c r="O384" s="95"/>
    </row>
    <row r="385" spans="1:15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25"/>
      <c r="K385" s="32"/>
      <c r="L385" s="32"/>
      <c r="M385" s="32"/>
      <c r="N385" s="95"/>
      <c r="O385" s="95"/>
    </row>
    <row r="386" spans="1:15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25"/>
      <c r="K386" s="32"/>
      <c r="L386" s="32"/>
      <c r="M386" s="32"/>
      <c r="N386" s="95"/>
      <c r="O386" s="95"/>
    </row>
    <row r="387" spans="1:15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25"/>
      <c r="K387" s="32"/>
      <c r="L387" s="32"/>
      <c r="M387" s="32"/>
      <c r="N387" s="95"/>
      <c r="O387" s="95"/>
    </row>
    <row r="388" spans="1:15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25"/>
      <c r="K388" s="32"/>
      <c r="L388" s="32"/>
      <c r="M388" s="32"/>
      <c r="N388" s="95"/>
      <c r="O388" s="95"/>
    </row>
    <row r="389" spans="1:15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25"/>
      <c r="K389" s="32"/>
      <c r="L389" s="32"/>
      <c r="M389" s="32"/>
      <c r="N389" s="95"/>
      <c r="O389" s="95"/>
    </row>
    <row r="390" spans="1:15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25"/>
      <c r="K390" s="32"/>
      <c r="L390" s="32"/>
      <c r="M390" s="32"/>
      <c r="N390" s="95"/>
      <c r="O390" s="95"/>
    </row>
    <row r="391" spans="1:15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25"/>
      <c r="K391" s="32"/>
      <c r="L391" s="32"/>
      <c r="M391" s="32"/>
      <c r="N391" s="95"/>
      <c r="O391" s="95"/>
    </row>
    <row r="392" spans="1:15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25"/>
      <c r="K392" s="32"/>
      <c r="L392" s="32"/>
      <c r="M392" s="32"/>
      <c r="N392" s="95"/>
      <c r="O392" s="95"/>
    </row>
    <row r="393" spans="1:15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25"/>
      <c r="K393" s="32"/>
      <c r="L393" s="32"/>
      <c r="M393" s="32"/>
      <c r="N393" s="95"/>
      <c r="O393" s="95"/>
    </row>
    <row r="394" spans="1:15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25"/>
      <c r="K394" s="32"/>
      <c r="L394" s="32"/>
      <c r="M394" s="32"/>
      <c r="N394" s="95"/>
      <c r="O394" s="95"/>
    </row>
    <row r="395" spans="1:15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25"/>
      <c r="K395" s="32"/>
      <c r="L395" s="32"/>
      <c r="M395" s="32"/>
      <c r="N395" s="95"/>
      <c r="O395" s="95"/>
    </row>
    <row r="396" spans="1:15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25"/>
      <c r="K396" s="32"/>
      <c r="L396" s="32"/>
      <c r="M396" s="32"/>
      <c r="N396" s="95"/>
      <c r="O396" s="95"/>
    </row>
    <row r="397" spans="1:15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25"/>
      <c r="K397" s="32"/>
      <c r="L397" s="32"/>
      <c r="M397" s="32"/>
      <c r="N397" s="95"/>
      <c r="O397" s="95"/>
    </row>
    <row r="398" spans="1:15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25"/>
      <c r="K398" s="32"/>
      <c r="L398" s="32"/>
      <c r="M398" s="32"/>
      <c r="N398" s="95"/>
      <c r="O398" s="95"/>
    </row>
    <row r="399" spans="1:15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25"/>
      <c r="K399" s="32"/>
      <c r="L399" s="32"/>
      <c r="M399" s="32"/>
      <c r="N399" s="95"/>
      <c r="O399" s="95"/>
    </row>
    <row r="400" spans="1:15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25"/>
      <c r="K400" s="32"/>
      <c r="L400" s="32"/>
      <c r="M400" s="32"/>
      <c r="N400" s="95"/>
      <c r="O400" s="95"/>
    </row>
    <row r="401" spans="1:15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25"/>
      <c r="K401" s="32"/>
      <c r="L401" s="32"/>
      <c r="M401" s="32"/>
      <c r="N401" s="95"/>
      <c r="O401" s="95"/>
    </row>
    <row r="402" spans="1:15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25"/>
      <c r="K402" s="32"/>
      <c r="L402" s="32"/>
      <c r="M402" s="32"/>
      <c r="N402" s="95"/>
      <c r="O402" s="95"/>
    </row>
    <row r="403" spans="1:15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25"/>
      <c r="K403" s="32"/>
      <c r="L403" s="32"/>
      <c r="M403" s="32"/>
      <c r="N403" s="95"/>
      <c r="O403" s="95"/>
    </row>
    <row r="404" spans="1:15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25"/>
      <c r="K404" s="32"/>
      <c r="L404" s="32"/>
      <c r="M404" s="32"/>
      <c r="N404" s="95"/>
      <c r="O404" s="95"/>
    </row>
    <row r="405" spans="1:15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25"/>
      <c r="K405" s="32"/>
      <c r="L405" s="32"/>
      <c r="M405" s="32"/>
      <c r="N405" s="95"/>
      <c r="O405" s="95"/>
    </row>
    <row r="406" spans="1:15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25"/>
      <c r="K406" s="32"/>
      <c r="L406" s="32"/>
      <c r="M406" s="32"/>
      <c r="N406" s="95"/>
      <c r="O406" s="95"/>
    </row>
    <row r="407" spans="1:15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25"/>
      <c r="K407" s="32"/>
      <c r="L407" s="32"/>
      <c r="M407" s="32"/>
      <c r="N407" s="95"/>
      <c r="O407" s="95"/>
    </row>
    <row r="408" spans="1:15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25"/>
      <c r="K408" s="32"/>
      <c r="L408" s="32"/>
      <c r="M408" s="32"/>
      <c r="N408" s="95"/>
      <c r="O408" s="95"/>
    </row>
    <row r="409" spans="1:15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25"/>
      <c r="K409" s="32"/>
      <c r="L409" s="32"/>
      <c r="M409" s="32"/>
      <c r="N409" s="95"/>
      <c r="O409" s="95"/>
    </row>
    <row r="410" spans="1:15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25"/>
      <c r="K410" s="32"/>
      <c r="L410" s="32"/>
      <c r="M410" s="32"/>
      <c r="N410" s="95"/>
      <c r="O410" s="95"/>
    </row>
    <row r="411" spans="1:15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25"/>
      <c r="K411" s="32"/>
      <c r="L411" s="32"/>
      <c r="M411" s="32"/>
      <c r="N411" s="95"/>
      <c r="O411" s="95"/>
    </row>
    <row r="412" spans="1:15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25"/>
      <c r="K412" s="32"/>
      <c r="L412" s="32"/>
      <c r="M412" s="32"/>
      <c r="N412" s="95"/>
      <c r="O412" s="95"/>
    </row>
    <row r="413" spans="1:15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25"/>
      <c r="K413" s="32"/>
      <c r="L413" s="32"/>
      <c r="M413" s="32"/>
      <c r="N413" s="95"/>
      <c r="O413" s="95"/>
    </row>
    <row r="414" spans="1:15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25"/>
      <c r="K414" s="32"/>
      <c r="L414" s="32"/>
      <c r="M414" s="32"/>
      <c r="N414" s="95"/>
      <c r="O414" s="95"/>
    </row>
    <row r="415" spans="1:15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25"/>
      <c r="K415" s="32"/>
      <c r="L415" s="32"/>
      <c r="M415" s="32"/>
      <c r="N415" s="95"/>
      <c r="O415" s="95"/>
    </row>
    <row r="416" spans="1:15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25"/>
      <c r="K416" s="32"/>
      <c r="L416" s="32"/>
      <c r="M416" s="32"/>
      <c r="N416" s="95"/>
      <c r="O416" s="95"/>
    </row>
    <row r="417" spans="1:15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25"/>
      <c r="K417" s="32"/>
      <c r="L417" s="32"/>
      <c r="M417" s="32"/>
      <c r="N417" s="95"/>
      <c r="O417" s="95"/>
    </row>
    <row r="418" spans="1:15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25"/>
      <c r="K418" s="32"/>
      <c r="L418" s="32"/>
      <c r="M418" s="32"/>
      <c r="N418" s="95"/>
      <c r="O418" s="95"/>
    </row>
    <row r="419" spans="1:15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25"/>
      <c r="K419" s="32"/>
      <c r="L419" s="32"/>
      <c r="M419" s="32"/>
      <c r="N419" s="95"/>
      <c r="O419" s="95"/>
    </row>
    <row r="420" spans="1:15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25"/>
      <c r="K420" s="32"/>
      <c r="L420" s="32"/>
      <c r="M420" s="32"/>
      <c r="N420" s="95"/>
      <c r="O420" s="95"/>
    </row>
    <row r="421" spans="1:15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25"/>
      <c r="K421" s="32"/>
      <c r="L421" s="32"/>
      <c r="M421" s="32"/>
      <c r="N421" s="95"/>
      <c r="O421" s="95"/>
    </row>
    <row r="422" spans="1:15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25"/>
      <c r="K422" s="32"/>
      <c r="L422" s="32"/>
      <c r="M422" s="32"/>
      <c r="N422" s="95"/>
      <c r="O422" s="95"/>
    </row>
    <row r="423" spans="1:15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25"/>
      <c r="K423" s="32"/>
      <c r="L423" s="32"/>
      <c r="M423" s="32"/>
      <c r="N423" s="95"/>
      <c r="O423" s="95"/>
    </row>
    <row r="424" spans="1:15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25"/>
      <c r="K424" s="32"/>
      <c r="L424" s="32"/>
      <c r="M424" s="32"/>
      <c r="N424" s="95"/>
      <c r="O424" s="95"/>
    </row>
    <row r="425" spans="1:15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25"/>
      <c r="K425" s="32"/>
      <c r="L425" s="32"/>
      <c r="M425" s="32"/>
      <c r="N425" s="95"/>
      <c r="O425" s="95"/>
    </row>
    <row r="426" spans="1:15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25"/>
      <c r="K426" s="32"/>
      <c r="L426" s="32"/>
      <c r="M426" s="32"/>
      <c r="N426" s="95"/>
      <c r="O426" s="95"/>
    </row>
    <row r="427" spans="1:15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25"/>
      <c r="K427" s="32"/>
      <c r="L427" s="32"/>
      <c r="M427" s="32"/>
      <c r="N427" s="95"/>
      <c r="O427" s="95"/>
    </row>
    <row r="428" spans="1:15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25"/>
      <c r="K428" s="32"/>
      <c r="L428" s="32"/>
      <c r="M428" s="32"/>
      <c r="N428" s="95"/>
      <c r="O428" s="95"/>
    </row>
    <row r="429" spans="1:15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25"/>
      <c r="K429" s="32"/>
      <c r="L429" s="32"/>
      <c r="M429" s="32"/>
      <c r="N429" s="95"/>
      <c r="O429" s="95"/>
    </row>
    <row r="430" spans="1:15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25"/>
      <c r="K430" s="32"/>
      <c r="L430" s="32"/>
      <c r="M430" s="32"/>
      <c r="N430" s="95"/>
      <c r="O430" s="95"/>
    </row>
    <row r="431" spans="1:15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25"/>
      <c r="K431" s="32"/>
      <c r="L431" s="32"/>
      <c r="M431" s="32"/>
      <c r="N431" s="95"/>
      <c r="O431" s="95"/>
    </row>
    <row r="432" spans="1:15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25"/>
      <c r="K432" s="32"/>
      <c r="L432" s="32"/>
      <c r="M432" s="32"/>
      <c r="N432" s="95"/>
      <c r="O432" s="95"/>
    </row>
    <row r="433" spans="1:15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25"/>
      <c r="K433" s="32"/>
      <c r="L433" s="32"/>
      <c r="M433" s="32"/>
      <c r="N433" s="95"/>
      <c r="O433" s="95"/>
    </row>
    <row r="434" spans="1:15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25"/>
      <c r="K434" s="32"/>
      <c r="L434" s="32"/>
      <c r="M434" s="32"/>
      <c r="N434" s="95"/>
      <c r="O434" s="95"/>
    </row>
    <row r="435" spans="1:15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25"/>
      <c r="K435" s="32"/>
      <c r="L435" s="32"/>
      <c r="M435" s="32"/>
      <c r="N435" s="95"/>
      <c r="O435" s="95"/>
    </row>
    <row r="436" spans="1:15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25"/>
      <c r="K436" s="32"/>
      <c r="L436" s="32"/>
      <c r="M436" s="32"/>
      <c r="N436" s="95"/>
      <c r="O436" s="95"/>
    </row>
    <row r="437" spans="1:15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25"/>
      <c r="K437" s="32"/>
      <c r="L437" s="32"/>
      <c r="M437" s="32"/>
      <c r="N437" s="95"/>
      <c r="O437" s="95"/>
    </row>
    <row r="438" spans="1:15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25"/>
      <c r="K438" s="32"/>
      <c r="L438" s="32"/>
      <c r="M438" s="32"/>
      <c r="N438" s="95"/>
      <c r="O438" s="95"/>
    </row>
    <row r="439" spans="1:15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25"/>
      <c r="K439" s="32"/>
      <c r="L439" s="32"/>
      <c r="M439" s="32"/>
      <c r="N439" s="95"/>
      <c r="O439" s="95"/>
    </row>
    <row r="440" spans="1:15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25"/>
      <c r="K440" s="32"/>
      <c r="L440" s="32"/>
      <c r="M440" s="32"/>
      <c r="N440" s="95"/>
      <c r="O440" s="95"/>
    </row>
    <row r="441" spans="1:15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25"/>
      <c r="K441" s="32"/>
      <c r="L441" s="32"/>
      <c r="M441" s="32"/>
      <c r="N441" s="95"/>
      <c r="O441" s="95"/>
    </row>
    <row r="442" spans="1:15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25"/>
      <c r="K442" s="32"/>
      <c r="L442" s="32"/>
      <c r="M442" s="32"/>
      <c r="N442" s="95"/>
      <c r="O442" s="95"/>
    </row>
    <row r="443" spans="1:15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25"/>
      <c r="K443" s="32"/>
      <c r="L443" s="32"/>
      <c r="M443" s="32"/>
      <c r="N443" s="95"/>
      <c r="O443" s="95"/>
    </row>
    <row r="444" spans="1:15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25"/>
      <c r="K444" s="32"/>
      <c r="L444" s="32"/>
      <c r="M444" s="32"/>
      <c r="N444" s="95"/>
      <c r="O444" s="95"/>
    </row>
    <row r="445" spans="1:15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25"/>
      <c r="K445" s="32"/>
      <c r="L445" s="32"/>
      <c r="M445" s="32"/>
      <c r="N445" s="95"/>
      <c r="O445" s="95"/>
    </row>
    <row r="446" spans="1:15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25"/>
      <c r="K446" s="32"/>
      <c r="L446" s="32"/>
      <c r="M446" s="32"/>
      <c r="N446" s="95"/>
      <c r="O446" s="95"/>
    </row>
  </sheetData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C29"/>
  <sheetViews>
    <sheetView workbookViewId="0">
      <selection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6.42578125" style="5" customWidth="1"/>
    <col min="4" max="16384" width="11.42578125" style="5"/>
  </cols>
  <sheetData>
    <row r="1" spans="1:3" ht="12.75" customHeight="1" x14ac:dyDescent="0.2">
      <c r="A1" s="1" t="s">
        <v>275</v>
      </c>
      <c r="B1" s="2"/>
      <c r="C1" s="36"/>
    </row>
    <row r="2" spans="1:3" ht="12.75" customHeight="1" x14ac:dyDescent="0.2">
      <c r="A2" s="6" t="s">
        <v>1</v>
      </c>
    </row>
    <row r="3" spans="1:3" ht="12.75" customHeight="1" x14ac:dyDescent="0.2">
      <c r="A3" s="6" t="s">
        <v>2</v>
      </c>
    </row>
    <row r="4" spans="1:3" ht="12.75" customHeight="1" x14ac:dyDescent="0.2">
      <c r="A4" s="5" t="s">
        <v>303</v>
      </c>
    </row>
    <row r="5" spans="1:3" ht="12.75" customHeight="1" x14ac:dyDescent="0.2">
      <c r="A5" s="5" t="s">
        <v>276</v>
      </c>
    </row>
    <row r="7" spans="1:3" x14ac:dyDescent="0.2">
      <c r="A7" s="8" t="s">
        <v>4</v>
      </c>
      <c r="B7" s="24" t="s">
        <v>210</v>
      </c>
    </row>
    <row r="8" spans="1:3" x14ac:dyDescent="0.2">
      <c r="A8" s="11">
        <v>1995</v>
      </c>
      <c r="B8" s="37">
        <v>161</v>
      </c>
    </row>
    <row r="9" spans="1:3" x14ac:dyDescent="0.2">
      <c r="A9" s="11">
        <v>1996</v>
      </c>
      <c r="B9" s="37">
        <v>195.02</v>
      </c>
    </row>
    <row r="10" spans="1:3" x14ac:dyDescent="0.2">
      <c r="A10" s="11">
        <v>1997</v>
      </c>
      <c r="B10" s="37">
        <v>218.64</v>
      </c>
    </row>
    <row r="11" spans="1:3" x14ac:dyDescent="0.2">
      <c r="A11" s="11">
        <v>1998</v>
      </c>
      <c r="B11" s="37">
        <v>168.93</v>
      </c>
    </row>
    <row r="12" spans="1:3" x14ac:dyDescent="0.2">
      <c r="A12" s="11">
        <v>1999</v>
      </c>
      <c r="B12" s="37">
        <v>125.39</v>
      </c>
    </row>
    <row r="13" spans="1:3" x14ac:dyDescent="0.2">
      <c r="A13" s="11">
        <v>2000</v>
      </c>
      <c r="B13" s="37">
        <v>153.1</v>
      </c>
    </row>
    <row r="14" spans="1:3" x14ac:dyDescent="0.2">
      <c r="A14" s="11">
        <v>2001</v>
      </c>
      <c r="B14" s="37">
        <v>245.12</v>
      </c>
    </row>
    <row r="15" spans="1:3" x14ac:dyDescent="0.2">
      <c r="A15" s="11">
        <v>2002</v>
      </c>
      <c r="B15" s="37">
        <v>661.38</v>
      </c>
    </row>
    <row r="16" spans="1:3" x14ac:dyDescent="0.2">
      <c r="A16" s="11">
        <v>2003</v>
      </c>
      <c r="B16" s="37">
        <v>651.15390277777772</v>
      </c>
    </row>
    <row r="17" spans="1:2" x14ac:dyDescent="0.2">
      <c r="A17" s="11">
        <v>2004</v>
      </c>
      <c r="B17" s="37">
        <v>661.2</v>
      </c>
    </row>
    <row r="18" spans="1:2" x14ac:dyDescent="0.2">
      <c r="A18" s="11">
        <v>2005</v>
      </c>
      <c r="B18" s="37">
        <v>349</v>
      </c>
    </row>
    <row r="19" spans="1:2" x14ac:dyDescent="0.2">
      <c r="A19" s="11">
        <v>2006</v>
      </c>
      <c r="B19" s="37">
        <v>434.04370250000011</v>
      </c>
    </row>
    <row r="20" spans="1:2" x14ac:dyDescent="0.2">
      <c r="A20" s="11">
        <v>2007</v>
      </c>
      <c r="B20" s="37">
        <v>504.62650000000008</v>
      </c>
    </row>
    <row r="21" spans="1:2" x14ac:dyDescent="0.2">
      <c r="A21" s="11">
        <v>2008</v>
      </c>
      <c r="B21" s="37">
        <v>342.16700000000003</v>
      </c>
    </row>
    <row r="22" spans="1:2" x14ac:dyDescent="0.2">
      <c r="A22" s="11">
        <v>2009</v>
      </c>
      <c r="B22" s="37">
        <v>485.21</v>
      </c>
    </row>
    <row r="23" spans="1:2" x14ac:dyDescent="0.2">
      <c r="A23" s="11">
        <v>2010</v>
      </c>
      <c r="B23" s="37">
        <v>685.30076388888881</v>
      </c>
    </row>
    <row r="24" spans="1:2" x14ac:dyDescent="0.2">
      <c r="A24" s="11">
        <v>2011</v>
      </c>
      <c r="B24" s="37">
        <v>695</v>
      </c>
    </row>
    <row r="25" spans="1:2" x14ac:dyDescent="0.2">
      <c r="A25" s="11">
        <v>2012</v>
      </c>
      <c r="B25" s="37">
        <v>623</v>
      </c>
    </row>
    <row r="26" spans="1:2" x14ac:dyDescent="0.2">
      <c r="A26" s="11">
        <v>2013</v>
      </c>
      <c r="B26" s="37">
        <v>653</v>
      </c>
    </row>
    <row r="27" spans="1:2" x14ac:dyDescent="0.2">
      <c r="A27" s="11">
        <v>2014</v>
      </c>
      <c r="B27" s="37">
        <v>814</v>
      </c>
    </row>
    <row r="28" spans="1:2" x14ac:dyDescent="0.2">
      <c r="A28" s="11">
        <v>2015</v>
      </c>
      <c r="B28" s="202">
        <v>1019.4</v>
      </c>
    </row>
    <row r="29" spans="1:2" x14ac:dyDescent="0.2">
      <c r="A29" s="11">
        <v>2016</v>
      </c>
      <c r="B29" s="37">
        <v>844.1</v>
      </c>
    </row>
  </sheetData>
  <phoneticPr fontId="20" type="noConversion"/>
  <pageMargins left="0.75" right="0.75" top="1" bottom="1" header="0" footer="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I127"/>
  <sheetViews>
    <sheetView showGridLines="0" workbookViewId="0">
      <pane xSplit="1" ySplit="5" topLeftCell="B6" activePane="bottomRight" state="frozen"/>
      <selection pane="topRight"/>
      <selection pane="bottomLeft"/>
      <selection pane="bottomRight" activeCell="A4" sqref="A4"/>
    </sheetView>
  </sheetViews>
  <sheetFormatPr baseColWidth="10" defaultColWidth="10.85546875" defaultRowHeight="11.25" x14ac:dyDescent="0.2"/>
  <cols>
    <col min="1" max="1" width="30.28515625" style="5" customWidth="1"/>
    <col min="2" max="7" width="6.85546875" style="5" customWidth="1"/>
    <col min="8" max="8" width="7.85546875" style="5" bestFit="1" customWidth="1"/>
    <col min="9" max="15" width="6.85546875" style="5" customWidth="1"/>
    <col min="16" max="16" width="8.140625" style="5" customWidth="1"/>
    <col min="17" max="17" width="8.7109375" style="5" customWidth="1"/>
    <col min="18" max="16384" width="10.85546875" style="5"/>
  </cols>
  <sheetData>
    <row r="1" spans="1:35" x14ac:dyDescent="0.2">
      <c r="A1" s="136" t="s">
        <v>231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6" t="s">
        <v>232</v>
      </c>
      <c r="B2" s="137"/>
      <c r="C2" s="137"/>
      <c r="D2" s="137"/>
      <c r="F2" s="138"/>
    </row>
    <row r="3" spans="1:35" x14ac:dyDescent="0.2">
      <c r="A3" s="32" t="s">
        <v>303</v>
      </c>
      <c r="B3" s="137"/>
      <c r="C3" s="137"/>
      <c r="D3" s="137"/>
      <c r="F3" s="138"/>
    </row>
    <row r="4" spans="1:35" x14ac:dyDescent="0.2">
      <c r="A4" s="139"/>
      <c r="B4" s="137"/>
      <c r="C4" s="137"/>
      <c r="D4" s="137"/>
      <c r="F4" s="138"/>
    </row>
    <row r="5" spans="1:35" x14ac:dyDescent="0.2">
      <c r="A5" s="96" t="s">
        <v>199</v>
      </c>
      <c r="B5" s="97">
        <v>1995</v>
      </c>
      <c r="C5" s="97">
        <v>1996</v>
      </c>
      <c r="D5" s="97">
        <v>1997</v>
      </c>
      <c r="E5" s="97">
        <v>1998</v>
      </c>
      <c r="F5" s="97">
        <v>1999</v>
      </c>
      <c r="G5" s="97">
        <v>2000</v>
      </c>
      <c r="H5" s="97">
        <v>2001</v>
      </c>
      <c r="I5" s="97">
        <v>2002</v>
      </c>
      <c r="J5" s="97">
        <v>2003</v>
      </c>
      <c r="K5" s="97">
        <v>2004</v>
      </c>
      <c r="L5" s="97">
        <v>2005</v>
      </c>
      <c r="M5" s="97">
        <v>2006</v>
      </c>
      <c r="N5" s="97">
        <v>2007</v>
      </c>
      <c r="O5" s="97">
        <v>2008</v>
      </c>
      <c r="P5" s="97">
        <v>2009</v>
      </c>
      <c r="Q5" s="97">
        <v>2010</v>
      </c>
      <c r="R5" s="97">
        <v>2011</v>
      </c>
      <c r="S5" s="97">
        <v>2012</v>
      </c>
      <c r="T5" s="97">
        <v>2013</v>
      </c>
      <c r="U5" s="97">
        <v>2014</v>
      </c>
      <c r="V5" s="97">
        <v>2015</v>
      </c>
      <c r="W5" s="97">
        <v>2016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s="144" customFormat="1" ht="12.75" x14ac:dyDescent="0.2">
      <c r="A6" s="140" t="s">
        <v>200</v>
      </c>
      <c r="B6" s="141"/>
      <c r="C6" s="141"/>
      <c r="D6" s="141"/>
      <c r="E6" s="142"/>
      <c r="F6" s="143"/>
      <c r="G6" s="142"/>
      <c r="H6" s="142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35" s="144" customFormat="1" ht="14.25" x14ac:dyDescent="0.2">
      <c r="A7" s="145" t="s">
        <v>238</v>
      </c>
      <c r="B7" s="146"/>
      <c r="C7" s="146"/>
      <c r="D7" s="146"/>
      <c r="E7" s="107"/>
      <c r="F7" s="147"/>
      <c r="G7" s="107"/>
      <c r="H7" s="10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</row>
    <row r="8" spans="1:35" s="144" customFormat="1" ht="12.75" x14ac:dyDescent="0.2">
      <c r="A8" s="145" t="s">
        <v>5</v>
      </c>
      <c r="B8" s="148">
        <v>0.8</v>
      </c>
      <c r="C8" s="148">
        <v>0.75</v>
      </c>
      <c r="D8" s="148">
        <v>0.78</v>
      </c>
      <c r="E8" s="149">
        <v>0.85</v>
      </c>
      <c r="F8" s="149">
        <v>0.70987654320987659</v>
      </c>
      <c r="G8" s="107">
        <v>0.75</v>
      </c>
      <c r="H8" s="107">
        <v>0.69</v>
      </c>
      <c r="I8" s="109">
        <v>0.52</v>
      </c>
      <c r="J8" s="109">
        <v>0.67</v>
      </c>
      <c r="K8" s="109">
        <v>0.84</v>
      </c>
      <c r="L8" s="109">
        <v>0.86</v>
      </c>
      <c r="M8" s="109">
        <v>0.93</v>
      </c>
      <c r="N8" s="109">
        <v>1.0575000000000001</v>
      </c>
      <c r="O8" s="109">
        <v>1.28</v>
      </c>
      <c r="P8" s="109">
        <v>1.04</v>
      </c>
      <c r="Q8" s="109">
        <v>1.4091666666666665</v>
      </c>
      <c r="R8" s="109">
        <v>1.94</v>
      </c>
      <c r="S8" s="109">
        <v>1.89</v>
      </c>
      <c r="T8" s="109">
        <v>1.97</v>
      </c>
      <c r="U8" s="109">
        <v>1.76</v>
      </c>
      <c r="V8" s="109">
        <v>1.72</v>
      </c>
      <c r="W8" s="109">
        <v>1.5283333333333335</v>
      </c>
    </row>
    <row r="9" spans="1:35" s="144" customFormat="1" ht="12.75" x14ac:dyDescent="0.2">
      <c r="A9" s="145" t="s">
        <v>6</v>
      </c>
      <c r="B9" s="148">
        <v>0.85</v>
      </c>
      <c r="C9" s="148">
        <v>0.81</v>
      </c>
      <c r="D9" s="148">
        <v>0.82</v>
      </c>
      <c r="E9" s="149">
        <v>0.89</v>
      </c>
      <c r="F9" s="149">
        <v>0.75044091710758376</v>
      </c>
      <c r="G9" s="107">
        <v>0.79</v>
      </c>
      <c r="H9" s="107">
        <v>0.72</v>
      </c>
      <c r="I9" s="109">
        <v>0.56000000000000005</v>
      </c>
      <c r="J9" s="109">
        <v>0.73</v>
      </c>
      <c r="K9" s="109">
        <v>0.87</v>
      </c>
      <c r="L9" s="109">
        <v>0.9</v>
      </c>
      <c r="M9" s="109">
        <v>0.98</v>
      </c>
      <c r="N9" s="203">
        <v>1.1183333333333334</v>
      </c>
      <c r="O9" s="203">
        <v>1.3966666666666667</v>
      </c>
      <c r="P9" s="203">
        <v>1.1200000000000001</v>
      </c>
      <c r="Q9" s="109">
        <v>1.49</v>
      </c>
      <c r="R9" s="109">
        <v>2.02</v>
      </c>
      <c r="S9" s="109">
        <v>1.96</v>
      </c>
      <c r="T9" s="109">
        <v>1.93</v>
      </c>
      <c r="U9" s="109">
        <v>1.82</v>
      </c>
      <c r="V9" s="109">
        <v>1.77</v>
      </c>
      <c r="W9" s="109">
        <v>1.5683333333333334</v>
      </c>
    </row>
    <row r="10" spans="1:35" s="144" customFormat="1" ht="12.75" x14ac:dyDescent="0.2">
      <c r="A10" s="145" t="s">
        <v>7</v>
      </c>
      <c r="B10" s="148">
        <v>0.69</v>
      </c>
      <c r="C10" s="148">
        <v>0.64</v>
      </c>
      <c r="D10" s="148">
        <v>0.69</v>
      </c>
      <c r="E10" s="149">
        <v>0.76</v>
      </c>
      <c r="F10" s="149">
        <v>0.61992945326278659</v>
      </c>
      <c r="G10" s="107">
        <v>0.66</v>
      </c>
      <c r="H10" s="107">
        <v>0.55000000000000004</v>
      </c>
      <c r="I10" s="109">
        <v>0.46948356807511737</v>
      </c>
      <c r="J10" s="109">
        <v>0.57999999999999996</v>
      </c>
      <c r="K10" s="109">
        <v>0.74</v>
      </c>
      <c r="L10" s="109">
        <v>0.77</v>
      </c>
      <c r="M10" s="109">
        <v>0.84</v>
      </c>
      <c r="N10" s="109">
        <v>0.93916666666666682</v>
      </c>
      <c r="O10" s="109">
        <v>1.1383333333333334</v>
      </c>
      <c r="P10" s="109">
        <v>0.92</v>
      </c>
      <c r="Q10" s="109">
        <v>1.2858333333333334</v>
      </c>
      <c r="R10" s="109">
        <v>1.74</v>
      </c>
      <c r="S10" s="109">
        <v>1.69</v>
      </c>
      <c r="T10" s="109">
        <v>1.65</v>
      </c>
      <c r="U10" s="109">
        <v>1.54</v>
      </c>
      <c r="V10" s="109">
        <v>1.46</v>
      </c>
      <c r="W10" s="109">
        <v>1.2941666666666667</v>
      </c>
    </row>
    <row r="11" spans="1:35" s="144" customFormat="1" ht="12.75" x14ac:dyDescent="0.2">
      <c r="A11" s="145" t="s">
        <v>8</v>
      </c>
      <c r="B11" s="148">
        <v>0.46</v>
      </c>
      <c r="C11" s="148">
        <v>0.45</v>
      </c>
      <c r="D11" s="148">
        <v>0.49</v>
      </c>
      <c r="E11" s="149">
        <v>0.56999999999999995</v>
      </c>
      <c r="F11" s="149">
        <v>0.46031746031746029</v>
      </c>
      <c r="G11" s="107">
        <v>0.46</v>
      </c>
      <c r="H11" s="107">
        <v>0.41</v>
      </c>
      <c r="I11" s="109">
        <v>0.352112676056338</v>
      </c>
      <c r="J11" s="109">
        <v>0.43</v>
      </c>
      <c r="K11" s="109">
        <v>0.61</v>
      </c>
      <c r="L11" s="109">
        <v>0.64</v>
      </c>
      <c r="M11" s="109">
        <v>0.65</v>
      </c>
      <c r="N11" s="109">
        <v>0.68833333333333335</v>
      </c>
      <c r="O11" s="109">
        <v>0.77166666666666694</v>
      </c>
      <c r="P11" s="109">
        <v>0.63</v>
      </c>
      <c r="Q11" s="109">
        <v>0.89</v>
      </c>
      <c r="R11" s="109">
        <v>1.0900000000000001</v>
      </c>
      <c r="S11" s="109">
        <v>1.1100000000000001</v>
      </c>
      <c r="T11" s="109">
        <v>1.0900000000000001</v>
      </c>
      <c r="U11" s="109">
        <v>1</v>
      </c>
      <c r="V11" s="109">
        <v>0.96</v>
      </c>
      <c r="W11" s="109">
        <v>0.85583333333333345</v>
      </c>
    </row>
    <row r="12" spans="1:35" s="144" customFormat="1" ht="14.25" x14ac:dyDescent="0.2">
      <c r="A12" s="145" t="s">
        <v>239</v>
      </c>
      <c r="B12" s="148"/>
      <c r="C12" s="148"/>
      <c r="D12" s="148"/>
      <c r="E12" s="149"/>
      <c r="F12" s="149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</row>
    <row r="13" spans="1:35" s="144" customFormat="1" ht="12.75" x14ac:dyDescent="0.2">
      <c r="A13" s="145" t="s">
        <v>205</v>
      </c>
      <c r="B13" s="148">
        <v>0.74</v>
      </c>
      <c r="C13" s="148">
        <v>0.63</v>
      </c>
      <c r="D13" s="148">
        <v>0.7</v>
      </c>
      <c r="E13" s="149">
        <v>0.74</v>
      </c>
      <c r="F13" s="149">
        <v>0.68959435626102294</v>
      </c>
      <c r="G13" s="107">
        <v>0.53</v>
      </c>
      <c r="H13" s="107">
        <v>0.56000000000000005</v>
      </c>
      <c r="I13" s="109">
        <v>0.80281690140845074</v>
      </c>
      <c r="J13" s="109">
        <v>0.93</v>
      </c>
      <c r="K13" s="109">
        <v>0.96</v>
      </c>
      <c r="L13" s="109">
        <v>0.89</v>
      </c>
      <c r="M13" s="109">
        <v>0.65</v>
      </c>
      <c r="N13" s="109">
        <v>1.0024999999999999</v>
      </c>
      <c r="O13" s="109">
        <v>1.087044727671965</v>
      </c>
      <c r="P13" s="109">
        <v>0.96</v>
      </c>
      <c r="Q13" s="109">
        <v>1.9510920055305925</v>
      </c>
      <c r="R13" s="109">
        <v>2.31</v>
      </c>
      <c r="S13" s="109">
        <v>1.67</v>
      </c>
      <c r="T13" s="109">
        <v>1.67</v>
      </c>
      <c r="U13" s="109">
        <v>1.79</v>
      </c>
      <c r="V13" s="109">
        <v>1.7</v>
      </c>
      <c r="W13" s="109">
        <v>1.53</v>
      </c>
    </row>
    <row r="14" spans="1:35" s="144" customFormat="1" ht="12.75" x14ac:dyDescent="0.2">
      <c r="A14" s="145" t="s">
        <v>206</v>
      </c>
      <c r="B14" s="148">
        <v>0.53</v>
      </c>
      <c r="C14" s="148">
        <v>0.45</v>
      </c>
      <c r="D14" s="148">
        <v>0.5</v>
      </c>
      <c r="E14" s="149">
        <v>0.61</v>
      </c>
      <c r="F14" s="149">
        <v>0.46031746031746029</v>
      </c>
      <c r="G14" s="107">
        <v>0.48</v>
      </c>
      <c r="H14" s="107">
        <v>0.5</v>
      </c>
      <c r="I14" s="109">
        <v>0.52112676056338025</v>
      </c>
      <c r="J14" s="109">
        <v>0.71</v>
      </c>
      <c r="K14" s="109">
        <v>0.92</v>
      </c>
      <c r="L14" s="109">
        <v>0.73</v>
      </c>
      <c r="M14" s="109">
        <v>0.53</v>
      </c>
      <c r="N14" s="109">
        <v>0.91249999999999998</v>
      </c>
      <c r="O14" s="109">
        <v>0.95633045332314981</v>
      </c>
      <c r="P14" s="109">
        <v>0.82</v>
      </c>
      <c r="Q14" s="109">
        <v>1.6355148514089273</v>
      </c>
      <c r="R14" s="109">
        <v>2.17</v>
      </c>
      <c r="S14" s="109">
        <v>1.49</v>
      </c>
      <c r="T14" s="109">
        <v>1.41</v>
      </c>
      <c r="U14" s="109">
        <v>1.56</v>
      </c>
      <c r="V14" s="109">
        <v>1.53</v>
      </c>
      <c r="W14" s="109">
        <v>1.37</v>
      </c>
    </row>
    <row r="15" spans="1:35" s="144" customFormat="1" ht="12.75" x14ac:dyDescent="0.2">
      <c r="A15" s="145" t="s">
        <v>207</v>
      </c>
      <c r="B15" s="148"/>
      <c r="C15" s="148"/>
      <c r="D15" s="148"/>
      <c r="E15" s="149"/>
      <c r="F15" s="149"/>
      <c r="G15" s="107"/>
      <c r="H15" s="107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35" s="144" customFormat="1" ht="12.75" x14ac:dyDescent="0.2">
      <c r="A16" s="145" t="s">
        <v>208</v>
      </c>
      <c r="B16" s="148">
        <v>0.96</v>
      </c>
      <c r="C16" s="148">
        <v>0.89</v>
      </c>
      <c r="D16" s="148">
        <v>1.1000000000000001</v>
      </c>
      <c r="E16" s="149">
        <v>0.92</v>
      </c>
      <c r="F16" s="149">
        <v>0.84</v>
      </c>
      <c r="G16" s="107">
        <v>0.88</v>
      </c>
      <c r="H16" s="107">
        <v>0.82</v>
      </c>
      <c r="I16" s="109">
        <v>0.53521126760563376</v>
      </c>
      <c r="J16" s="109">
        <v>0.56000000000000005</v>
      </c>
      <c r="K16" s="109">
        <v>0.72</v>
      </c>
      <c r="L16" s="109">
        <v>0.89</v>
      </c>
      <c r="M16" s="109">
        <v>0.90722477421498804</v>
      </c>
      <c r="N16" s="109">
        <v>0.99150725008166085</v>
      </c>
      <c r="O16" s="109">
        <v>1.2219755915159036</v>
      </c>
      <c r="P16" s="109">
        <v>1.1200000000000001</v>
      </c>
      <c r="Q16" s="109">
        <v>1.26</v>
      </c>
      <c r="R16" s="109">
        <v>1.48</v>
      </c>
      <c r="S16" s="109">
        <v>1.79</v>
      </c>
      <c r="T16" s="109">
        <v>1.83</v>
      </c>
      <c r="U16" s="109">
        <v>1.69</v>
      </c>
      <c r="V16" s="109">
        <v>1.81</v>
      </c>
      <c r="W16" s="109">
        <v>1.47</v>
      </c>
    </row>
    <row r="17" spans="1:23" s="144" customFormat="1" ht="14.25" x14ac:dyDescent="0.2">
      <c r="A17" s="145" t="s">
        <v>240</v>
      </c>
      <c r="B17" s="148"/>
      <c r="C17" s="148"/>
      <c r="D17" s="148"/>
      <c r="E17" s="149"/>
      <c r="F17" s="149"/>
      <c r="G17" s="107"/>
      <c r="H17" s="107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s="144" customFormat="1" ht="12.75" x14ac:dyDescent="0.2">
      <c r="A18" s="145" t="s">
        <v>210</v>
      </c>
      <c r="B18" s="148">
        <v>22.58</v>
      </c>
      <c r="C18" s="148">
        <v>22.34</v>
      </c>
      <c r="D18" s="148">
        <v>21.83</v>
      </c>
      <c r="E18" s="149">
        <v>16.13</v>
      </c>
      <c r="F18" s="149">
        <v>10.75</v>
      </c>
      <c r="G18" s="107">
        <v>12.22</v>
      </c>
      <c r="H18" s="107">
        <v>18.399999999999999</v>
      </c>
      <c r="I18" s="109">
        <v>23.83</v>
      </c>
      <c r="J18" s="109">
        <v>23.08</v>
      </c>
      <c r="K18" s="109">
        <v>23.04</v>
      </c>
      <c r="L18" s="109">
        <v>14.25</v>
      </c>
      <c r="M18" s="109">
        <v>18.03</v>
      </c>
      <c r="N18" s="109">
        <v>21.5</v>
      </c>
      <c r="O18" s="109">
        <v>16.333333333333332</v>
      </c>
      <c r="P18" s="109">
        <v>21.5</v>
      </c>
      <c r="Q18" s="109">
        <v>34.166666666666664</v>
      </c>
      <c r="R18" s="109">
        <v>36</v>
      </c>
      <c r="S18" s="109">
        <v>30.7</v>
      </c>
      <c r="T18" s="109">
        <v>31.9</v>
      </c>
      <c r="U18" s="109">
        <v>35.1</v>
      </c>
      <c r="V18" s="109">
        <v>37.369999999999997</v>
      </c>
      <c r="W18" s="109">
        <v>28.033333333333331</v>
      </c>
    </row>
    <row r="19" spans="1:23" s="144" customFormat="1" ht="12.75" x14ac:dyDescent="0.2">
      <c r="A19" s="145" t="s">
        <v>211</v>
      </c>
      <c r="B19" s="148"/>
      <c r="C19" s="148"/>
      <c r="D19" s="148"/>
      <c r="E19" s="149"/>
      <c r="F19" s="149"/>
      <c r="G19" s="107"/>
      <c r="H19" s="107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s="144" customFormat="1" ht="12.75" x14ac:dyDescent="0.2">
      <c r="A20" s="145" t="s">
        <v>212</v>
      </c>
      <c r="B20" s="148">
        <v>0.25</v>
      </c>
      <c r="C20" s="148">
        <v>0.26</v>
      </c>
      <c r="D20" s="148">
        <v>0.25</v>
      </c>
      <c r="E20" s="149">
        <v>0.24</v>
      </c>
      <c r="F20" s="149">
        <v>0.23738977072310408</v>
      </c>
      <c r="G20" s="107">
        <v>0.25</v>
      </c>
      <c r="H20" s="107">
        <v>0.23499999999999999</v>
      </c>
      <c r="I20" s="109">
        <v>0.15962441314553991</v>
      </c>
      <c r="J20" s="109">
        <v>0.14000000000000001</v>
      </c>
      <c r="K20" s="109">
        <v>0.16</v>
      </c>
      <c r="L20" s="109">
        <v>0.2</v>
      </c>
      <c r="M20" s="109">
        <v>0.20520560369148541</v>
      </c>
      <c r="N20" s="109">
        <v>0.24261258574410974</v>
      </c>
      <c r="O20" s="109">
        <v>0.31490763282256912</v>
      </c>
      <c r="P20" s="109" t="s">
        <v>233</v>
      </c>
      <c r="Q20" s="109" t="s">
        <v>233</v>
      </c>
      <c r="R20" s="109" t="s">
        <v>233</v>
      </c>
      <c r="S20" s="109" t="s">
        <v>233</v>
      </c>
      <c r="T20" s="109" t="s">
        <v>233</v>
      </c>
      <c r="U20" s="109" t="s">
        <v>233</v>
      </c>
      <c r="V20" s="109" t="s">
        <v>233</v>
      </c>
      <c r="W20" s="109" t="s">
        <v>233</v>
      </c>
    </row>
    <row r="21" spans="1:23" s="144" customFormat="1" ht="12.75" x14ac:dyDescent="0.2">
      <c r="A21" s="145" t="s">
        <v>213</v>
      </c>
      <c r="B21" s="148">
        <v>0.15</v>
      </c>
      <c r="C21" s="148">
        <v>0.17</v>
      </c>
      <c r="D21" s="148">
        <v>0.17</v>
      </c>
      <c r="E21" s="149">
        <v>0.14000000000000001</v>
      </c>
      <c r="F21" s="149">
        <v>0.11375661375661376</v>
      </c>
      <c r="G21" s="107">
        <v>0.12</v>
      </c>
      <c r="H21" s="107">
        <v>0.12590000000000001</v>
      </c>
      <c r="I21" s="109">
        <v>8.9201877934272297E-2</v>
      </c>
      <c r="J21" s="109">
        <v>0.13</v>
      </c>
      <c r="K21" s="109">
        <v>0.14000000000000001</v>
      </c>
      <c r="L21" s="109">
        <v>0.17</v>
      </c>
      <c r="M21" s="109">
        <v>0.16796950993661747</v>
      </c>
      <c r="N21" s="109">
        <v>0.25862701887675893</v>
      </c>
      <c r="O21" s="109">
        <v>0.34697161360128564</v>
      </c>
      <c r="P21" s="109">
        <v>0.22</v>
      </c>
      <c r="Q21" s="109">
        <v>0.31949678218130301</v>
      </c>
      <c r="R21" s="109">
        <v>0.41</v>
      </c>
      <c r="S21" s="109">
        <v>0.38</v>
      </c>
      <c r="T21" s="109">
        <v>0.42</v>
      </c>
      <c r="U21" s="109">
        <v>0.43</v>
      </c>
      <c r="V21" s="109">
        <v>0.3</v>
      </c>
      <c r="W21" s="109">
        <v>0.28000000000000003</v>
      </c>
    </row>
    <row r="22" spans="1:23" x14ac:dyDescent="0.2">
      <c r="A22" s="150" t="s">
        <v>214</v>
      </c>
      <c r="B22" s="146"/>
      <c r="C22" s="146"/>
      <c r="D22" s="146"/>
      <c r="E22" s="107"/>
      <c r="F22" s="147"/>
      <c r="G22" s="107"/>
      <c r="H22" s="10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</row>
    <row r="23" spans="1:23" x14ac:dyDescent="0.2">
      <c r="A23" s="145" t="s">
        <v>21</v>
      </c>
      <c r="B23" s="146">
        <v>182</v>
      </c>
      <c r="C23" s="146">
        <v>207</v>
      </c>
      <c r="D23" s="146">
        <v>206</v>
      </c>
      <c r="E23" s="107">
        <v>245</v>
      </c>
      <c r="F23" s="147">
        <v>127</v>
      </c>
      <c r="G23" s="107">
        <v>106</v>
      </c>
      <c r="H23" s="107">
        <v>106</v>
      </c>
      <c r="I23" s="147">
        <v>115.77464788732394</v>
      </c>
      <c r="J23" s="147">
        <v>181</v>
      </c>
      <c r="K23" s="147">
        <v>160</v>
      </c>
      <c r="L23" s="147">
        <v>141.19999999999999</v>
      </c>
      <c r="M23" s="147">
        <v>155.19999999999999</v>
      </c>
      <c r="N23" s="147">
        <v>180.4</v>
      </c>
      <c r="O23" s="147">
        <v>328.2</v>
      </c>
      <c r="P23" s="147">
        <v>241</v>
      </c>
      <c r="Q23" s="147">
        <v>250</v>
      </c>
      <c r="R23" s="147">
        <v>249</v>
      </c>
      <c r="S23" s="147">
        <v>259</v>
      </c>
      <c r="T23" s="147">
        <v>266</v>
      </c>
      <c r="U23" s="147">
        <v>266</v>
      </c>
      <c r="V23" s="147">
        <v>217.8</v>
      </c>
      <c r="W23" s="147">
        <v>205</v>
      </c>
    </row>
    <row r="24" spans="1:23" x14ac:dyDescent="0.2">
      <c r="A24" s="145" t="s">
        <v>215</v>
      </c>
      <c r="B24" s="146">
        <v>120</v>
      </c>
      <c r="C24" s="146">
        <v>176</v>
      </c>
      <c r="D24" s="146">
        <v>132</v>
      </c>
      <c r="E24" s="107">
        <v>104</v>
      </c>
      <c r="F24" s="147">
        <v>105.99647266313933</v>
      </c>
      <c r="G24" s="107">
        <v>98</v>
      </c>
      <c r="H24" s="107">
        <v>104</v>
      </c>
      <c r="I24" s="147">
        <v>89.014084507042256</v>
      </c>
      <c r="J24" s="147">
        <v>113</v>
      </c>
      <c r="K24" s="147">
        <v>148</v>
      </c>
      <c r="L24" s="147">
        <v>114.5</v>
      </c>
      <c r="M24" s="147">
        <v>152.69999999999999</v>
      </c>
      <c r="N24" s="147">
        <v>251</v>
      </c>
      <c r="O24" s="147">
        <v>189</v>
      </c>
      <c r="P24" s="147">
        <v>159</v>
      </c>
      <c r="Q24" s="147">
        <v>218.93</v>
      </c>
      <c r="R24" s="147">
        <v>216</v>
      </c>
      <c r="S24" s="147">
        <v>219</v>
      </c>
      <c r="T24" s="147">
        <v>266</v>
      </c>
      <c r="U24" s="147">
        <v>207</v>
      </c>
      <c r="V24" s="147">
        <v>227.7</v>
      </c>
      <c r="W24" s="147">
        <v>198</v>
      </c>
    </row>
    <row r="25" spans="1:23" x14ac:dyDescent="0.2">
      <c r="A25" s="145" t="s">
        <v>59</v>
      </c>
      <c r="B25" s="146">
        <v>199</v>
      </c>
      <c r="C25" s="146">
        <v>213</v>
      </c>
      <c r="D25" s="146">
        <v>185</v>
      </c>
      <c r="E25" s="107">
        <v>232</v>
      </c>
      <c r="F25" s="147">
        <v>151.49911816578484</v>
      </c>
      <c r="G25" s="107">
        <v>147</v>
      </c>
      <c r="H25" s="107">
        <v>145</v>
      </c>
      <c r="I25" s="147">
        <v>199.76525821596243</v>
      </c>
      <c r="J25" s="147">
        <v>191</v>
      </c>
      <c r="K25" s="147">
        <v>200</v>
      </c>
      <c r="L25" s="147">
        <v>224</v>
      </c>
      <c r="M25" s="147">
        <v>210.38</v>
      </c>
      <c r="N25" s="147">
        <v>304.94549999999998</v>
      </c>
      <c r="O25" s="147">
        <v>535.07636363636368</v>
      </c>
      <c r="P25" s="147">
        <v>311</v>
      </c>
      <c r="Q25" s="147">
        <v>350.83</v>
      </c>
      <c r="R25" s="147">
        <v>509</v>
      </c>
      <c r="S25" s="147">
        <v>501</v>
      </c>
      <c r="T25" s="147" t="s">
        <v>301</v>
      </c>
      <c r="U25" s="147" t="s">
        <v>301</v>
      </c>
      <c r="V25" s="147" t="s">
        <v>301</v>
      </c>
      <c r="W25" s="147" t="s">
        <v>300</v>
      </c>
    </row>
    <row r="26" spans="1:23" x14ac:dyDescent="0.2">
      <c r="A26" s="145" t="s">
        <v>113</v>
      </c>
      <c r="B26" s="146">
        <v>156</v>
      </c>
      <c r="C26" s="146">
        <v>184</v>
      </c>
      <c r="D26" s="146">
        <v>136</v>
      </c>
      <c r="E26" s="107">
        <v>125</v>
      </c>
      <c r="F26" s="147">
        <v>118.43033509700176</v>
      </c>
      <c r="G26" s="107">
        <v>112</v>
      </c>
      <c r="H26" s="107">
        <v>103</v>
      </c>
      <c r="I26" s="147">
        <v>117.32394366197182</v>
      </c>
      <c r="J26" s="147">
        <v>120</v>
      </c>
      <c r="K26" s="147">
        <v>132</v>
      </c>
      <c r="L26" s="147">
        <v>120.2</v>
      </c>
      <c r="M26" s="147">
        <v>157.41999999999999</v>
      </c>
      <c r="N26" s="147">
        <v>180.625</v>
      </c>
      <c r="O26" s="147">
        <v>234.85904761904763</v>
      </c>
      <c r="P26" s="147">
        <v>181</v>
      </c>
      <c r="Q26" s="147">
        <v>189.06922619047617</v>
      </c>
      <c r="R26" s="147">
        <v>286</v>
      </c>
      <c r="S26" s="147">
        <v>256</v>
      </c>
      <c r="T26" s="147">
        <v>230</v>
      </c>
      <c r="U26" s="147">
        <v>224</v>
      </c>
      <c r="V26" s="147">
        <v>195.92</v>
      </c>
      <c r="W26" s="147">
        <v>207.11500000000001</v>
      </c>
    </row>
    <row r="27" spans="1:23" x14ac:dyDescent="0.2">
      <c r="A27" s="145" t="s">
        <v>125</v>
      </c>
      <c r="B27" s="146">
        <v>105</v>
      </c>
      <c r="C27" s="146">
        <v>150</v>
      </c>
      <c r="D27" s="146">
        <v>90</v>
      </c>
      <c r="E27" s="107">
        <v>89</v>
      </c>
      <c r="F27" s="147">
        <v>80.776014109347443</v>
      </c>
      <c r="G27" s="107">
        <v>103</v>
      </c>
      <c r="H27" s="107">
        <v>63</v>
      </c>
      <c r="I27" s="147">
        <v>80.610328638497649</v>
      </c>
      <c r="J27" s="147">
        <v>90</v>
      </c>
      <c r="K27" s="147">
        <v>108</v>
      </c>
      <c r="L27" s="147">
        <v>90.2</v>
      </c>
      <c r="M27" s="147">
        <v>119.53</v>
      </c>
      <c r="N27" s="147">
        <v>130.88636363636363</v>
      </c>
      <c r="O27" s="147">
        <v>199.47916666666666</v>
      </c>
      <c r="P27" s="147">
        <v>135</v>
      </c>
      <c r="Q27" s="147">
        <v>379.96087499999999</v>
      </c>
      <c r="R27" s="147">
        <v>242</v>
      </c>
      <c r="S27" s="147">
        <v>180</v>
      </c>
      <c r="T27" s="147">
        <v>197</v>
      </c>
      <c r="U27" s="147">
        <v>190</v>
      </c>
      <c r="V27" s="147">
        <v>156.35</v>
      </c>
      <c r="W27" s="147">
        <v>366.88888888888891</v>
      </c>
    </row>
    <row r="28" spans="1:23" x14ac:dyDescent="0.2">
      <c r="A28" s="145" t="s">
        <v>102</v>
      </c>
      <c r="B28" s="146">
        <v>152</v>
      </c>
      <c r="C28" s="146">
        <v>210</v>
      </c>
      <c r="D28" s="146">
        <v>131</v>
      </c>
      <c r="E28" s="107">
        <v>119</v>
      </c>
      <c r="F28" s="147">
        <v>103.79188712522046</v>
      </c>
      <c r="G28" s="107">
        <v>114</v>
      </c>
      <c r="H28" s="107">
        <v>122</v>
      </c>
      <c r="I28" s="147">
        <v>73.474178403755872</v>
      </c>
      <c r="J28" s="147">
        <v>148</v>
      </c>
      <c r="K28" s="147">
        <v>146</v>
      </c>
      <c r="L28" s="147">
        <v>138</v>
      </c>
      <c r="M28" s="147">
        <v>159.99</v>
      </c>
      <c r="N28" s="147">
        <v>257.65571428571428</v>
      </c>
      <c r="O28" s="147">
        <v>324.54153846153844</v>
      </c>
      <c r="P28" s="147">
        <v>220</v>
      </c>
      <c r="Q28" s="147">
        <v>151.82333333333335</v>
      </c>
      <c r="R28" s="147">
        <v>281</v>
      </c>
      <c r="S28" s="147">
        <v>263</v>
      </c>
      <c r="T28" s="147">
        <v>311</v>
      </c>
      <c r="U28" s="147">
        <v>249</v>
      </c>
      <c r="V28" s="147">
        <v>188.53</v>
      </c>
      <c r="W28" s="147">
        <v>153.59166666666667</v>
      </c>
    </row>
    <row r="29" spans="1:23" x14ac:dyDescent="0.2">
      <c r="A29" s="145" t="s">
        <v>92</v>
      </c>
      <c r="B29" s="148" t="s">
        <v>147</v>
      </c>
      <c r="C29" s="146">
        <v>263</v>
      </c>
      <c r="D29" s="146">
        <v>275</v>
      </c>
      <c r="E29" s="151">
        <v>211</v>
      </c>
      <c r="F29" s="151">
        <v>151</v>
      </c>
      <c r="G29" s="147">
        <v>164</v>
      </c>
      <c r="H29" s="147">
        <v>135</v>
      </c>
      <c r="I29" s="147">
        <v>159</v>
      </c>
      <c r="J29" s="147">
        <v>196</v>
      </c>
      <c r="K29" s="147">
        <v>201</v>
      </c>
      <c r="L29" s="147">
        <v>201.2</v>
      </c>
      <c r="M29" s="147">
        <v>207.05</v>
      </c>
      <c r="N29" s="147">
        <v>288.36</v>
      </c>
      <c r="O29" s="147">
        <v>461.75944444444445</v>
      </c>
      <c r="P29" s="147">
        <v>396</v>
      </c>
      <c r="Q29" s="147">
        <v>217.45541666666668</v>
      </c>
      <c r="R29" s="147">
        <v>485</v>
      </c>
      <c r="S29" s="147">
        <v>547</v>
      </c>
      <c r="T29" s="147">
        <v>499</v>
      </c>
      <c r="U29" s="147">
        <v>459</v>
      </c>
      <c r="V29" s="147">
        <v>335.11</v>
      </c>
      <c r="W29" s="147">
        <v>153.73231060606059</v>
      </c>
    </row>
    <row r="30" spans="1:23" x14ac:dyDescent="0.2">
      <c r="A30" s="150" t="s">
        <v>216</v>
      </c>
      <c r="B30" s="148"/>
      <c r="C30" s="148"/>
      <c r="D30" s="148"/>
      <c r="E30" s="107"/>
      <c r="F30" s="109"/>
      <c r="G30" s="107"/>
      <c r="H30" s="107"/>
      <c r="I30" s="109"/>
      <c r="J30" s="107"/>
      <c r="K30" s="107"/>
      <c r="L30" s="107"/>
      <c r="M30" s="107"/>
      <c r="N30" s="107"/>
      <c r="Q30" s="107"/>
      <c r="R30" s="107"/>
      <c r="S30" s="107"/>
      <c r="T30" s="107"/>
      <c r="U30" s="107"/>
      <c r="V30" s="107"/>
      <c r="W30" s="107"/>
    </row>
    <row r="31" spans="1:23" x14ac:dyDescent="0.2">
      <c r="A31" s="145" t="s">
        <v>217</v>
      </c>
      <c r="B31" s="148"/>
      <c r="C31" s="148"/>
      <c r="D31" s="148"/>
      <c r="E31" s="107"/>
      <c r="F31" s="109"/>
      <c r="G31" s="107"/>
      <c r="H31" s="107"/>
      <c r="I31" s="109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  <row r="32" spans="1:23" x14ac:dyDescent="0.2">
      <c r="A32" s="145" t="s">
        <v>218</v>
      </c>
      <c r="B32" s="148">
        <v>0.68</v>
      </c>
      <c r="C32" s="148">
        <v>0.64</v>
      </c>
      <c r="D32" s="148">
        <v>0.5</v>
      </c>
      <c r="E32" s="107">
        <v>0.55000000000000004</v>
      </c>
      <c r="F32" s="109">
        <v>0.40828924162257496</v>
      </c>
      <c r="G32" s="109">
        <v>0.4</v>
      </c>
      <c r="H32" s="107">
        <v>0.44</v>
      </c>
      <c r="I32" s="109">
        <v>0.43661971830985918</v>
      </c>
      <c r="J32" s="107">
        <v>0.28999999999999998</v>
      </c>
      <c r="K32" s="107">
        <v>0.39</v>
      </c>
      <c r="L32" s="107">
        <v>0.32</v>
      </c>
      <c r="M32" s="109">
        <v>0.50013673450313445</v>
      </c>
      <c r="N32" s="108">
        <v>0.53267862468578231</v>
      </c>
      <c r="O32" s="108">
        <v>1.0514423918405016</v>
      </c>
      <c r="P32" s="108">
        <v>0.9</v>
      </c>
      <c r="Q32" s="108">
        <v>1.0405042149477961</v>
      </c>
      <c r="R32" s="108">
        <v>0.88</v>
      </c>
      <c r="S32" s="108">
        <v>1.1399999999999999</v>
      </c>
      <c r="T32" s="108">
        <v>1.68</v>
      </c>
      <c r="U32" s="108">
        <v>1.1000000000000001</v>
      </c>
      <c r="V32" s="108">
        <v>0.92</v>
      </c>
      <c r="W32" s="108">
        <v>1.52</v>
      </c>
    </row>
    <row r="33" spans="1:23" x14ac:dyDescent="0.2">
      <c r="A33" s="145" t="s">
        <v>219</v>
      </c>
      <c r="B33" s="148">
        <v>0.41</v>
      </c>
      <c r="C33" s="148">
        <v>0.34</v>
      </c>
      <c r="D33" s="148">
        <v>0.28000000000000003</v>
      </c>
      <c r="E33" s="107">
        <v>0.22</v>
      </c>
      <c r="F33" s="109">
        <v>0.2178130511463845</v>
      </c>
      <c r="G33" s="107">
        <v>0.33</v>
      </c>
      <c r="H33" s="107">
        <v>0.22</v>
      </c>
      <c r="I33" s="109">
        <v>0.15023474178403756</v>
      </c>
      <c r="J33" s="107">
        <v>0.28999999999999998</v>
      </c>
      <c r="K33" s="107">
        <v>0.24</v>
      </c>
      <c r="L33" s="107">
        <v>0.23</v>
      </c>
      <c r="M33" s="109">
        <v>0.29700811060609728</v>
      </c>
      <c r="N33" s="108">
        <v>0.41604533253802561</v>
      </c>
      <c r="O33" s="108">
        <v>0.40499148726271728</v>
      </c>
      <c r="P33" s="108">
        <v>0.62</v>
      </c>
      <c r="Q33" s="108">
        <v>0.48211191943196879</v>
      </c>
      <c r="R33" s="108">
        <v>0.56999999999999995</v>
      </c>
      <c r="S33" s="108">
        <v>0.6</v>
      </c>
      <c r="T33" s="108">
        <v>0.59</v>
      </c>
      <c r="U33" s="108">
        <v>0.51</v>
      </c>
      <c r="V33" s="108">
        <v>0.62</v>
      </c>
      <c r="W33" s="108">
        <v>0.54</v>
      </c>
    </row>
    <row r="34" spans="1:23" x14ac:dyDescent="0.2">
      <c r="A34" s="145" t="s">
        <v>220</v>
      </c>
      <c r="B34" s="148"/>
      <c r="C34" s="148"/>
      <c r="D34" s="148"/>
      <c r="E34" s="107"/>
      <c r="F34" s="109"/>
      <c r="G34" s="107"/>
      <c r="H34" s="107"/>
      <c r="I34" s="109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</row>
    <row r="35" spans="1:23" x14ac:dyDescent="0.2">
      <c r="A35" s="145" t="s">
        <v>221</v>
      </c>
      <c r="B35" s="148">
        <v>0.72</v>
      </c>
      <c r="C35" s="148">
        <v>0.28999999999999998</v>
      </c>
      <c r="D35" s="148">
        <v>0.56999999999999995</v>
      </c>
      <c r="E35" s="107">
        <v>0.36</v>
      </c>
      <c r="F35" s="109">
        <v>0.22927689594356263</v>
      </c>
      <c r="G35" s="107">
        <v>0.36</v>
      </c>
      <c r="H35" s="107">
        <v>0.44</v>
      </c>
      <c r="I35" s="109">
        <v>0.352112676056338</v>
      </c>
      <c r="J35" s="107">
        <v>0.21</v>
      </c>
      <c r="K35" s="107">
        <v>0.18</v>
      </c>
      <c r="L35" s="109">
        <v>0.3</v>
      </c>
      <c r="M35" s="109">
        <v>0.36388685998733034</v>
      </c>
      <c r="N35" s="108">
        <v>0.35813699174868274</v>
      </c>
      <c r="O35" s="108">
        <v>0.73014622814135921</v>
      </c>
      <c r="P35" s="108">
        <v>0.47</v>
      </c>
      <c r="Q35" s="108">
        <v>0.67954348106077922</v>
      </c>
      <c r="R35" s="108">
        <v>0.7</v>
      </c>
      <c r="S35" s="108">
        <v>0.5</v>
      </c>
      <c r="T35" s="108">
        <v>1.08</v>
      </c>
      <c r="U35" s="108">
        <v>0.86</v>
      </c>
      <c r="V35" s="108">
        <v>0.47</v>
      </c>
      <c r="W35" s="108">
        <v>0.55000000000000004</v>
      </c>
    </row>
    <row r="36" spans="1:23" x14ac:dyDescent="0.2">
      <c r="A36" s="145" t="s">
        <v>222</v>
      </c>
      <c r="B36" s="148">
        <v>0.36</v>
      </c>
      <c r="C36" s="148">
        <v>0.35</v>
      </c>
      <c r="D36" s="148">
        <v>0.39</v>
      </c>
      <c r="E36" s="107">
        <v>0.28000000000000003</v>
      </c>
      <c r="F36" s="109">
        <v>0.24426807760141095</v>
      </c>
      <c r="G36" s="107">
        <v>0.37</v>
      </c>
      <c r="H36" s="107">
        <v>0.34</v>
      </c>
      <c r="I36" s="109">
        <v>0.28169014084507044</v>
      </c>
      <c r="J36" s="107">
        <v>0.16</v>
      </c>
      <c r="K36" s="107">
        <v>0.25</v>
      </c>
      <c r="L36" s="107">
        <v>0.27</v>
      </c>
      <c r="M36" s="109">
        <v>0.24882217937489828</v>
      </c>
      <c r="N36" s="108">
        <v>0.52277278343487699</v>
      </c>
      <c r="O36" s="108">
        <v>0.65870288160134938</v>
      </c>
      <c r="P36" s="108">
        <v>0.52</v>
      </c>
      <c r="Q36" s="108">
        <v>0.54742387542533788</v>
      </c>
      <c r="R36" s="108">
        <v>0.63</v>
      </c>
      <c r="S36" s="108">
        <v>0.46</v>
      </c>
      <c r="T36" s="108">
        <v>0.69</v>
      </c>
      <c r="U36" s="108">
        <v>0.89</v>
      </c>
      <c r="V36" s="108">
        <v>0.52</v>
      </c>
      <c r="W36" s="108">
        <v>0.71</v>
      </c>
    </row>
    <row r="37" spans="1:23" x14ac:dyDescent="0.2">
      <c r="A37" s="145" t="s">
        <v>223</v>
      </c>
      <c r="B37" s="148">
        <v>0.76</v>
      </c>
      <c r="C37" s="148">
        <v>0.85</v>
      </c>
      <c r="D37" s="148">
        <v>0.83</v>
      </c>
      <c r="E37" s="107">
        <v>0.74</v>
      </c>
      <c r="F37" s="109">
        <v>0.75308641975308632</v>
      </c>
      <c r="G37" s="107">
        <v>0.77</v>
      </c>
      <c r="H37" s="107">
        <v>0.74</v>
      </c>
      <c r="I37" s="109">
        <v>0.45070422535211263</v>
      </c>
      <c r="J37" s="107">
        <v>0.36</v>
      </c>
      <c r="K37" s="107">
        <v>0.39</v>
      </c>
      <c r="L37" s="107">
        <v>0.65</v>
      </c>
      <c r="M37" s="109">
        <v>0.6417867564845039</v>
      </c>
      <c r="N37" s="108">
        <v>1.3132873191030063</v>
      </c>
      <c r="O37" s="108">
        <v>1.0536302448804238</v>
      </c>
      <c r="P37" s="108">
        <v>1.22</v>
      </c>
      <c r="Q37" s="108">
        <v>1.3775338504555632</v>
      </c>
      <c r="R37" s="108">
        <v>1.36</v>
      </c>
      <c r="S37" s="108">
        <v>1.62</v>
      </c>
      <c r="T37" s="108">
        <v>1.49</v>
      </c>
      <c r="U37" s="108">
        <v>1.58</v>
      </c>
      <c r="V37" s="108">
        <v>1.22</v>
      </c>
      <c r="W37" s="108">
        <v>1.94</v>
      </c>
    </row>
    <row r="38" spans="1:23" s="144" customFormat="1" ht="12.75" x14ac:dyDescent="0.2">
      <c r="A38" s="150" t="s">
        <v>224</v>
      </c>
      <c r="B38" s="148"/>
      <c r="C38" s="148"/>
      <c r="D38" s="148"/>
      <c r="E38" s="107"/>
      <c r="F38" s="148"/>
      <c r="G38" s="148"/>
      <c r="H38" s="148"/>
      <c r="I38" s="107"/>
      <c r="J38" s="148"/>
      <c r="K38" s="148"/>
      <c r="L38" s="148"/>
      <c r="M38" s="107"/>
      <c r="N38" s="148"/>
      <c r="O38" s="148"/>
      <c r="P38" s="148"/>
      <c r="Q38" s="148"/>
      <c r="R38" s="148"/>
      <c r="S38" s="148"/>
      <c r="T38" s="148"/>
      <c r="U38" s="148"/>
      <c r="V38" s="148"/>
      <c r="W38" s="148"/>
    </row>
    <row r="39" spans="1:23" s="144" customFormat="1" ht="12.75" x14ac:dyDescent="0.2">
      <c r="A39" s="145" t="s">
        <v>144</v>
      </c>
      <c r="B39" s="152">
        <v>36000</v>
      </c>
      <c r="C39" s="152">
        <v>40800</v>
      </c>
      <c r="D39" s="152">
        <v>41800</v>
      </c>
      <c r="E39" s="106">
        <v>41800</v>
      </c>
      <c r="F39" s="152">
        <v>45000</v>
      </c>
      <c r="G39" s="152">
        <v>45000</v>
      </c>
      <c r="H39" s="152">
        <v>40500</v>
      </c>
      <c r="I39" s="106">
        <v>35424.319248826287</v>
      </c>
      <c r="J39" s="152">
        <v>34500</v>
      </c>
      <c r="K39" s="152">
        <v>34100</v>
      </c>
      <c r="L39" s="152">
        <v>34500</v>
      </c>
      <c r="M39" s="106">
        <v>34000</v>
      </c>
      <c r="N39" s="152">
        <v>39300</v>
      </c>
      <c r="O39" s="152">
        <v>39676</v>
      </c>
      <c r="P39" s="152">
        <v>41850</v>
      </c>
      <c r="Q39" s="152">
        <v>42166.666666666664</v>
      </c>
      <c r="R39" s="152">
        <v>45522</v>
      </c>
      <c r="S39" s="152">
        <v>42350</v>
      </c>
      <c r="T39" s="152">
        <v>42350</v>
      </c>
      <c r="U39" s="152">
        <v>42350</v>
      </c>
      <c r="V39" s="152">
        <v>42350</v>
      </c>
      <c r="W39" s="152">
        <v>42350</v>
      </c>
    </row>
    <row r="40" spans="1:23" s="144" customFormat="1" ht="12.75" x14ac:dyDescent="0.2">
      <c r="A40" s="145" t="s">
        <v>145</v>
      </c>
      <c r="B40" s="152" t="s">
        <v>147</v>
      </c>
      <c r="C40" s="152" t="s">
        <v>147</v>
      </c>
      <c r="D40" s="152" t="s">
        <v>147</v>
      </c>
      <c r="E40" s="106">
        <v>24547.619047619046</v>
      </c>
      <c r="F40" s="152">
        <v>23849.557522123891</v>
      </c>
      <c r="G40" s="152">
        <v>25297.520661157025</v>
      </c>
      <c r="H40" s="152">
        <v>22330.827067669172</v>
      </c>
      <c r="I40" s="106">
        <v>19500.657276995305</v>
      </c>
      <c r="J40" s="152">
        <v>19148.936170212768</v>
      </c>
      <c r="K40" s="152">
        <v>18466.898954703833</v>
      </c>
      <c r="L40" s="152">
        <v>23500</v>
      </c>
      <c r="M40" s="106">
        <v>22300</v>
      </c>
      <c r="N40" s="152">
        <v>29250</v>
      </c>
      <c r="O40" s="152">
        <v>36635</v>
      </c>
      <c r="P40" s="152">
        <v>40000</v>
      </c>
      <c r="Q40" s="152">
        <v>45066.666666666664</v>
      </c>
      <c r="R40" s="152">
        <v>48342</v>
      </c>
      <c r="S40" s="152">
        <v>50294</v>
      </c>
      <c r="T40" s="152">
        <v>51090</v>
      </c>
      <c r="U40" s="152">
        <v>51090</v>
      </c>
      <c r="V40" s="152">
        <v>51090</v>
      </c>
      <c r="W40" s="152">
        <v>48907.5</v>
      </c>
    </row>
    <row r="41" spans="1:23" s="144" customFormat="1" ht="12.75" x14ac:dyDescent="0.2">
      <c r="A41" s="145" t="s">
        <v>146</v>
      </c>
      <c r="B41" s="152">
        <v>81360</v>
      </c>
      <c r="C41" s="152">
        <v>81360</v>
      </c>
      <c r="D41" s="152">
        <v>82039</v>
      </c>
      <c r="E41" s="106">
        <v>82039</v>
      </c>
      <c r="F41" s="152">
        <v>89644.973544973545</v>
      </c>
      <c r="G41" s="152">
        <v>85696</v>
      </c>
      <c r="H41" s="152">
        <v>73850</v>
      </c>
      <c r="I41" s="106">
        <v>75688.262910798119</v>
      </c>
      <c r="J41" s="152">
        <v>74900</v>
      </c>
      <c r="K41" s="152">
        <v>82400</v>
      </c>
      <c r="L41" s="152">
        <v>96065.306122448979</v>
      </c>
      <c r="M41" s="106">
        <v>101900</v>
      </c>
      <c r="N41" s="152">
        <v>110000</v>
      </c>
      <c r="O41" s="152">
        <v>125000</v>
      </c>
      <c r="P41" s="152">
        <v>137500</v>
      </c>
      <c r="Q41" s="152">
        <v>190000</v>
      </c>
      <c r="R41" s="152">
        <v>205120</v>
      </c>
      <c r="S41" s="152">
        <v>206701</v>
      </c>
      <c r="T41" s="152">
        <v>204455</v>
      </c>
      <c r="U41" s="152">
        <v>204455</v>
      </c>
      <c r="V41" s="152">
        <v>204455</v>
      </c>
      <c r="W41" s="152">
        <v>230000</v>
      </c>
    </row>
    <row r="42" spans="1:23" s="144" customFormat="1" ht="12.75" x14ac:dyDescent="0.2">
      <c r="A42" s="150" t="s">
        <v>225</v>
      </c>
      <c r="B42" s="148"/>
      <c r="C42" s="148"/>
      <c r="D42" s="148"/>
      <c r="E42" s="107"/>
      <c r="F42" s="148"/>
      <c r="G42" s="148"/>
      <c r="H42" s="148"/>
      <c r="I42" s="107"/>
      <c r="J42" s="148"/>
      <c r="K42" s="148"/>
      <c r="L42" s="148"/>
      <c r="M42" s="107"/>
      <c r="N42" s="148"/>
      <c r="O42" s="148"/>
      <c r="P42" s="148"/>
      <c r="Q42" s="148"/>
      <c r="R42" s="148"/>
      <c r="S42" s="148"/>
      <c r="T42" s="148"/>
      <c r="U42" s="148"/>
      <c r="V42" s="148"/>
      <c r="W42" s="148"/>
    </row>
    <row r="43" spans="1:23" s="144" customFormat="1" ht="12.75" x14ac:dyDescent="0.2">
      <c r="A43" s="145" t="s">
        <v>130</v>
      </c>
      <c r="B43" s="152"/>
      <c r="C43" s="152"/>
      <c r="D43" s="152"/>
      <c r="E43" s="106"/>
      <c r="F43" s="152"/>
      <c r="G43" s="152"/>
      <c r="H43" s="152"/>
      <c r="I43" s="152"/>
      <c r="J43" s="106"/>
      <c r="K43" s="152"/>
      <c r="L43" s="152"/>
      <c r="M43" s="152"/>
      <c r="N43" s="106"/>
      <c r="O43" s="106"/>
      <c r="P43" s="106"/>
      <c r="Q43" s="106"/>
      <c r="R43" s="106"/>
      <c r="S43" s="106"/>
      <c r="T43" s="106"/>
      <c r="U43" s="106"/>
      <c r="V43" s="106"/>
      <c r="W43" s="106"/>
    </row>
    <row r="44" spans="1:23" s="144" customFormat="1" ht="12.75" x14ac:dyDescent="0.2">
      <c r="A44" s="145" t="s">
        <v>135</v>
      </c>
      <c r="B44" s="153">
        <v>0.39</v>
      </c>
      <c r="C44" s="153">
        <v>0.44</v>
      </c>
      <c r="D44" s="153">
        <v>0.46</v>
      </c>
      <c r="E44" s="108">
        <v>0.43</v>
      </c>
      <c r="F44" s="153">
        <v>0.40828924162257496</v>
      </c>
      <c r="G44" s="153">
        <v>0.5</v>
      </c>
      <c r="H44" s="153">
        <v>0.49</v>
      </c>
      <c r="I44" s="153">
        <v>0.38967136150234744</v>
      </c>
      <c r="J44" s="108">
        <v>0.49</v>
      </c>
      <c r="K44" s="153">
        <v>0.62</v>
      </c>
      <c r="L44" s="153">
        <v>0.79</v>
      </c>
      <c r="M44" s="153">
        <v>0.92051744489945675</v>
      </c>
      <c r="N44" s="108">
        <v>1.0594634513513126</v>
      </c>
      <c r="O44" s="108">
        <v>1.4563145416646777</v>
      </c>
      <c r="P44" s="108">
        <v>1.17</v>
      </c>
      <c r="Q44" s="108">
        <v>1.3860094477982143</v>
      </c>
      <c r="R44" s="108">
        <v>1.67</v>
      </c>
      <c r="S44" s="108">
        <v>1.75</v>
      </c>
      <c r="T44" s="108">
        <v>1.78</v>
      </c>
      <c r="U44" s="108">
        <v>1.72</v>
      </c>
      <c r="V44" s="108">
        <v>1.41</v>
      </c>
      <c r="W44" s="108">
        <v>1.2852552659764369</v>
      </c>
    </row>
    <row r="45" spans="1:23" s="144" customFormat="1" ht="12.75" x14ac:dyDescent="0.2">
      <c r="A45" s="145" t="s">
        <v>227</v>
      </c>
      <c r="B45" s="153"/>
      <c r="C45" s="153"/>
      <c r="D45" s="153"/>
      <c r="E45" s="108"/>
      <c r="F45" s="153"/>
      <c r="G45" s="153"/>
      <c r="H45" s="153"/>
      <c r="I45" s="153"/>
      <c r="J45" s="108"/>
      <c r="K45" s="153"/>
      <c r="L45" s="153"/>
      <c r="M45" s="153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 s="144" customFormat="1" ht="12.75" x14ac:dyDescent="0.2">
      <c r="A46" s="145" t="s">
        <v>136</v>
      </c>
      <c r="B46" s="152">
        <v>325</v>
      </c>
      <c r="C46" s="152">
        <v>344</v>
      </c>
      <c r="D46" s="152">
        <v>336</v>
      </c>
      <c r="E46" s="106">
        <v>320</v>
      </c>
      <c r="F46" s="152">
        <v>308.02469135802471</v>
      </c>
      <c r="G46" s="152">
        <v>270</v>
      </c>
      <c r="H46" s="152">
        <v>273</v>
      </c>
      <c r="I46" s="152">
        <v>271.73708920187795</v>
      </c>
      <c r="J46" s="106">
        <v>296</v>
      </c>
      <c r="K46" s="152">
        <v>356</v>
      </c>
      <c r="L46" s="152">
        <v>387</v>
      </c>
      <c r="M46" s="152">
        <v>415.58</v>
      </c>
      <c r="N46" s="106">
        <v>630.45166666666671</v>
      </c>
      <c r="O46" s="106">
        <v>1452.8541666666667</v>
      </c>
      <c r="P46" s="106">
        <v>567</v>
      </c>
      <c r="Q46" s="106">
        <v>704.96416666666664</v>
      </c>
      <c r="R46" s="106">
        <v>868</v>
      </c>
      <c r="S46" s="106">
        <v>773</v>
      </c>
      <c r="T46" s="106">
        <v>684</v>
      </c>
      <c r="U46" s="106">
        <v>671</v>
      </c>
      <c r="V46" s="106">
        <v>668.38</v>
      </c>
      <c r="W46" s="106">
        <v>555.16666666666663</v>
      </c>
    </row>
    <row r="47" spans="1:23" s="144" customFormat="1" ht="12.75" x14ac:dyDescent="0.2">
      <c r="A47" s="145" t="s">
        <v>137</v>
      </c>
      <c r="B47" s="152">
        <v>123</v>
      </c>
      <c r="C47" s="152">
        <v>145</v>
      </c>
      <c r="D47" s="152">
        <v>151</v>
      </c>
      <c r="E47" s="106">
        <v>151</v>
      </c>
      <c r="F47" s="152">
        <v>147.97178130511463</v>
      </c>
      <c r="G47" s="152">
        <v>138</v>
      </c>
      <c r="H47" s="152">
        <v>136</v>
      </c>
      <c r="I47" s="152">
        <v>116.94835680751173</v>
      </c>
      <c r="J47" s="106">
        <v>133</v>
      </c>
      <c r="K47" s="152">
        <v>166</v>
      </c>
      <c r="L47" s="152">
        <v>185</v>
      </c>
      <c r="M47" s="152">
        <v>190</v>
      </c>
      <c r="N47" s="106">
        <v>278.57545454545453</v>
      </c>
      <c r="O47" s="106">
        <v>566.58249999999998</v>
      </c>
      <c r="P47" s="106">
        <v>282</v>
      </c>
      <c r="Q47" s="106">
        <v>272.25</v>
      </c>
      <c r="R47" s="106">
        <v>374</v>
      </c>
      <c r="S47" s="106">
        <v>380</v>
      </c>
      <c r="T47" s="106">
        <v>342</v>
      </c>
      <c r="U47" s="106">
        <v>337</v>
      </c>
      <c r="V47" s="106">
        <v>333.18</v>
      </c>
      <c r="W47" s="106">
        <v>300.44444444444446</v>
      </c>
    </row>
    <row r="48" spans="1:23" s="144" customFormat="1" ht="12.75" x14ac:dyDescent="0.2">
      <c r="A48" s="145" t="s">
        <v>132</v>
      </c>
      <c r="B48" s="152"/>
      <c r="C48" s="152"/>
      <c r="D48" s="152"/>
      <c r="E48" s="106"/>
      <c r="F48" s="152"/>
      <c r="G48" s="153"/>
      <c r="H48" s="153"/>
      <c r="I48" s="153"/>
      <c r="J48" s="108"/>
      <c r="K48" s="153"/>
      <c r="L48" s="153"/>
      <c r="M48" s="153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1:23" s="144" customFormat="1" ht="12.75" x14ac:dyDescent="0.2">
      <c r="A49" s="145" t="s">
        <v>138</v>
      </c>
      <c r="B49" s="153">
        <v>4.21</v>
      </c>
      <c r="C49" s="153">
        <v>4.22</v>
      </c>
      <c r="D49" s="153">
        <v>3.99</v>
      </c>
      <c r="E49" s="108">
        <v>3.5</v>
      </c>
      <c r="F49" s="153">
        <v>3.350088183421517</v>
      </c>
      <c r="G49" s="153">
        <v>3.33</v>
      </c>
      <c r="H49" s="153">
        <v>3.18</v>
      </c>
      <c r="I49" s="153">
        <v>2.9906103286384975</v>
      </c>
      <c r="J49" s="108">
        <v>2.9</v>
      </c>
      <c r="K49" s="153">
        <v>3</v>
      </c>
      <c r="L49" s="153">
        <v>3.1</v>
      </c>
      <c r="M49" s="153">
        <v>3.16</v>
      </c>
      <c r="N49" s="108">
        <v>3.1</v>
      </c>
      <c r="O49" s="108">
        <v>4.5750000000000002</v>
      </c>
      <c r="P49" s="108">
        <v>5</v>
      </c>
      <c r="Q49" s="108">
        <v>6</v>
      </c>
      <c r="R49" s="108">
        <v>6.5</v>
      </c>
      <c r="S49" s="108">
        <v>6.5</v>
      </c>
      <c r="T49" s="108">
        <v>7</v>
      </c>
      <c r="U49" s="108">
        <v>7</v>
      </c>
      <c r="V49" s="108">
        <v>6.5</v>
      </c>
      <c r="W49" s="108">
        <v>6</v>
      </c>
    </row>
    <row r="50" spans="1:23" s="144" customFormat="1" ht="12.75" x14ac:dyDescent="0.2">
      <c r="A50" s="145" t="s">
        <v>133</v>
      </c>
      <c r="B50" s="153"/>
      <c r="C50" s="153"/>
      <c r="D50" s="153"/>
      <c r="E50" s="108"/>
      <c r="F50" s="153"/>
      <c r="G50" s="153"/>
      <c r="H50" s="153"/>
      <c r="I50" s="153"/>
      <c r="J50" s="108"/>
      <c r="K50" s="153"/>
      <c r="L50" s="153"/>
      <c r="M50" s="153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1:23" s="144" customFormat="1" ht="12.75" x14ac:dyDescent="0.2">
      <c r="A51" s="145" t="s">
        <v>139</v>
      </c>
      <c r="B51" s="153">
        <v>7.39</v>
      </c>
      <c r="C51" s="153">
        <v>7.23</v>
      </c>
      <c r="D51" s="153">
        <v>6.12</v>
      </c>
      <c r="E51" s="108">
        <v>5.15</v>
      </c>
      <c r="F51" s="153">
        <v>4.2998236331569668</v>
      </c>
      <c r="G51" s="153">
        <v>3.4</v>
      </c>
      <c r="H51" s="153">
        <v>2.85</v>
      </c>
      <c r="I51" s="153">
        <v>2.5868544600938965</v>
      </c>
      <c r="J51" s="108">
        <v>2.46</v>
      </c>
      <c r="K51" s="153">
        <v>2.6</v>
      </c>
      <c r="L51" s="153">
        <v>2.7</v>
      </c>
      <c r="M51" s="153">
        <v>2.3199999999999998</v>
      </c>
      <c r="N51" s="108">
        <v>2.7349999999999999</v>
      </c>
      <c r="O51" s="108">
        <v>7.4916666666666663</v>
      </c>
      <c r="P51" s="108">
        <v>3.7</v>
      </c>
      <c r="Q51" s="108">
        <v>2.58</v>
      </c>
      <c r="R51" s="108">
        <v>2.5</v>
      </c>
      <c r="S51" s="108">
        <v>2.8</v>
      </c>
      <c r="T51" s="108">
        <v>3.5</v>
      </c>
      <c r="U51" s="108">
        <v>3.5</v>
      </c>
      <c r="V51" s="108">
        <v>2.6</v>
      </c>
      <c r="W51" s="108">
        <v>2</v>
      </c>
    </row>
    <row r="52" spans="1:23" s="144" customFormat="1" ht="12.75" x14ac:dyDescent="0.2">
      <c r="A52" s="145" t="s">
        <v>134</v>
      </c>
      <c r="B52" s="153"/>
      <c r="C52" s="153"/>
      <c r="D52" s="153"/>
      <c r="E52" s="108"/>
      <c r="F52" s="153"/>
      <c r="G52" s="153"/>
      <c r="H52" s="153"/>
      <c r="I52" s="153"/>
      <c r="J52" s="108"/>
      <c r="K52" s="153"/>
      <c r="L52" s="153"/>
      <c r="M52" s="153"/>
      <c r="N52" s="108"/>
      <c r="O52" s="108"/>
      <c r="P52" s="108"/>
      <c r="Q52" s="108"/>
      <c r="R52" s="108"/>
      <c r="S52" s="108"/>
      <c r="T52" s="108"/>
      <c r="U52" s="108"/>
      <c r="V52" s="108"/>
      <c r="W52" s="108"/>
    </row>
    <row r="53" spans="1:23" s="144" customFormat="1" ht="12.75" x14ac:dyDescent="0.2">
      <c r="A53" s="145" t="s">
        <v>140</v>
      </c>
      <c r="B53" s="153">
        <v>1.57</v>
      </c>
      <c r="C53" s="153">
        <v>1.63</v>
      </c>
      <c r="D53" s="153">
        <v>1.48</v>
      </c>
      <c r="E53" s="108">
        <v>1.35</v>
      </c>
      <c r="F53" s="153">
        <v>1.1596119929453264</v>
      </c>
      <c r="G53" s="153">
        <v>1.2</v>
      </c>
      <c r="H53" s="153">
        <v>1.53</v>
      </c>
      <c r="I53" s="153">
        <v>1.0187793427230045</v>
      </c>
      <c r="J53" s="108">
        <v>0.81</v>
      </c>
      <c r="K53" s="153">
        <v>1.1599999999999999</v>
      </c>
      <c r="L53" s="153">
        <v>1.33</v>
      </c>
      <c r="M53" s="153">
        <v>1.38</v>
      </c>
      <c r="N53" s="108">
        <v>2</v>
      </c>
      <c r="O53" s="108">
        <v>2.6375000000000002</v>
      </c>
      <c r="P53" s="108">
        <v>2.9</v>
      </c>
      <c r="Q53" s="108">
        <v>2.6349999999999998</v>
      </c>
      <c r="R53" s="108">
        <v>2.6</v>
      </c>
      <c r="S53" s="108">
        <v>2.58</v>
      </c>
      <c r="T53" s="108">
        <v>3</v>
      </c>
      <c r="U53" s="108">
        <v>3</v>
      </c>
      <c r="V53" s="108">
        <v>2.93</v>
      </c>
      <c r="W53" s="108">
        <v>2.85</v>
      </c>
    </row>
    <row r="54" spans="1:23" x14ac:dyDescent="0.2">
      <c r="A54" s="154"/>
      <c r="B54" s="155"/>
      <c r="C54" s="155"/>
      <c r="D54" s="155"/>
      <c r="E54" s="156"/>
      <c r="F54" s="155"/>
      <c r="G54" s="157"/>
      <c r="H54" s="157"/>
      <c r="I54" s="158"/>
      <c r="J54" s="157"/>
      <c r="K54" s="157"/>
      <c r="L54" s="157"/>
      <c r="M54" s="158"/>
      <c r="N54" s="157"/>
      <c r="O54" s="157"/>
      <c r="P54" s="157"/>
      <c r="Q54" s="157"/>
      <c r="R54" s="157"/>
      <c r="S54" s="157"/>
      <c r="T54" s="157"/>
      <c r="U54" s="157"/>
      <c r="V54" s="157"/>
      <c r="W54" s="157"/>
    </row>
    <row r="55" spans="1:23" x14ac:dyDescent="0.2">
      <c r="A55" s="139"/>
      <c r="I55" s="16"/>
    </row>
    <row r="56" spans="1:23" x14ac:dyDescent="0.2">
      <c r="A56" s="159" t="s">
        <v>241</v>
      </c>
      <c r="H56" s="6"/>
      <c r="I56" s="6"/>
    </row>
    <row r="57" spans="1:23" x14ac:dyDescent="0.2">
      <c r="A57" s="159" t="s">
        <v>242</v>
      </c>
      <c r="H57" s="6"/>
      <c r="I57" s="6"/>
    </row>
    <row r="58" spans="1:23" x14ac:dyDescent="0.2">
      <c r="A58" s="159" t="s">
        <v>243</v>
      </c>
    </row>
    <row r="61" spans="1:23" x14ac:dyDescent="0.2">
      <c r="A61" s="119"/>
      <c r="B61" s="160"/>
      <c r="C61" s="160"/>
      <c r="D61" s="160"/>
      <c r="E61" s="160"/>
      <c r="F61" s="160"/>
      <c r="G61" s="160"/>
      <c r="H61" s="160"/>
      <c r="I61" s="120"/>
      <c r="J61" s="32"/>
    </row>
    <row r="62" spans="1:23" x14ac:dyDescent="0.2">
      <c r="A62" s="119"/>
      <c r="B62" s="160"/>
      <c r="C62" s="160"/>
      <c r="D62" s="160"/>
    </row>
    <row r="63" spans="1:23" x14ac:dyDescent="0.2">
      <c r="A63" s="161"/>
      <c r="B63" s="137"/>
      <c r="C63" s="137"/>
      <c r="D63" s="137"/>
    </row>
    <row r="64" spans="1:23" x14ac:dyDescent="0.2">
      <c r="A64" s="139"/>
      <c r="B64" s="137"/>
      <c r="C64" s="137"/>
      <c r="D64" s="137"/>
    </row>
    <row r="65" spans="1:9" x14ac:dyDescent="0.2">
      <c r="A65" s="139"/>
      <c r="B65" s="137"/>
      <c r="C65" s="137"/>
      <c r="D65" s="137"/>
      <c r="F65" s="138"/>
      <c r="G65" s="138"/>
      <c r="I65" s="138"/>
    </row>
    <row r="66" spans="1:9" x14ac:dyDescent="0.2">
      <c r="B66" s="137"/>
      <c r="C66" s="137"/>
      <c r="D66" s="137"/>
      <c r="F66" s="138"/>
    </row>
    <row r="67" spans="1:9" x14ac:dyDescent="0.2">
      <c r="A67" s="139"/>
      <c r="B67" s="137"/>
      <c r="C67" s="137"/>
      <c r="D67" s="137"/>
      <c r="F67" s="138"/>
    </row>
    <row r="68" spans="1:9" x14ac:dyDescent="0.2">
      <c r="A68" s="139"/>
      <c r="B68" s="162"/>
      <c r="C68" s="162"/>
      <c r="D68" s="162"/>
      <c r="F68" s="34"/>
      <c r="I68" s="163"/>
    </row>
    <row r="69" spans="1:9" x14ac:dyDescent="0.2">
      <c r="A69" s="139"/>
      <c r="B69" s="162"/>
      <c r="C69" s="162"/>
      <c r="D69" s="162"/>
      <c r="F69" s="34"/>
      <c r="I69" s="163"/>
    </row>
    <row r="70" spans="1:9" x14ac:dyDescent="0.2">
      <c r="A70" s="139"/>
      <c r="B70" s="162"/>
      <c r="C70" s="162"/>
      <c r="D70" s="162"/>
      <c r="F70" s="34"/>
      <c r="I70" s="163"/>
    </row>
    <row r="71" spans="1:9" x14ac:dyDescent="0.2">
      <c r="A71" s="139"/>
      <c r="B71" s="162"/>
      <c r="C71" s="162"/>
      <c r="D71" s="162"/>
      <c r="F71" s="34"/>
      <c r="I71" s="163"/>
    </row>
    <row r="72" spans="1:9" x14ac:dyDescent="0.2">
      <c r="A72" s="139"/>
      <c r="B72" s="137"/>
      <c r="C72" s="137"/>
      <c r="D72" s="137"/>
      <c r="F72" s="138"/>
    </row>
    <row r="73" spans="1:9" x14ac:dyDescent="0.2">
      <c r="A73" s="139"/>
      <c r="B73" s="137"/>
      <c r="C73" s="137"/>
      <c r="D73" s="137"/>
      <c r="F73" s="138"/>
    </row>
    <row r="74" spans="1:9" x14ac:dyDescent="0.2">
      <c r="A74" s="139"/>
      <c r="B74" s="137"/>
      <c r="C74" s="137"/>
      <c r="D74" s="137"/>
      <c r="E74" s="138"/>
      <c r="F74" s="138"/>
      <c r="I74" s="138"/>
    </row>
    <row r="75" spans="1:9" x14ac:dyDescent="0.2">
      <c r="A75" s="139"/>
      <c r="B75" s="137"/>
      <c r="C75" s="137"/>
      <c r="D75" s="137"/>
      <c r="F75" s="138"/>
      <c r="I75" s="138"/>
    </row>
    <row r="76" spans="1:9" x14ac:dyDescent="0.2">
      <c r="A76" s="139"/>
      <c r="B76" s="137"/>
      <c r="C76" s="137"/>
      <c r="D76" s="137"/>
      <c r="F76" s="138"/>
      <c r="I76" s="138"/>
    </row>
    <row r="77" spans="1:9" x14ac:dyDescent="0.2">
      <c r="B77" s="137"/>
      <c r="C77" s="137"/>
      <c r="D77" s="137"/>
      <c r="F77" s="138"/>
      <c r="I77" s="138"/>
    </row>
    <row r="78" spans="1:9" x14ac:dyDescent="0.2">
      <c r="A78" s="139"/>
      <c r="B78" s="137"/>
      <c r="C78" s="137"/>
      <c r="D78" s="137"/>
      <c r="F78" s="138"/>
      <c r="I78" s="138"/>
    </row>
    <row r="79" spans="1:9" x14ac:dyDescent="0.2">
      <c r="A79" s="139"/>
      <c r="B79" s="164"/>
      <c r="C79" s="164"/>
      <c r="D79" s="164"/>
      <c r="E79" s="23"/>
      <c r="F79" s="23"/>
      <c r="I79" s="138"/>
    </row>
    <row r="80" spans="1:9" x14ac:dyDescent="0.2">
      <c r="A80" s="139"/>
      <c r="B80" s="164"/>
      <c r="C80" s="164"/>
      <c r="D80" s="164"/>
      <c r="E80" s="23"/>
      <c r="F80" s="23"/>
      <c r="G80" s="23"/>
      <c r="I80" s="138"/>
    </row>
    <row r="81" spans="1:9" x14ac:dyDescent="0.2">
      <c r="A81" s="139"/>
      <c r="B81" s="164"/>
      <c r="C81" s="164"/>
      <c r="D81" s="164"/>
      <c r="E81" s="23"/>
      <c r="F81" s="23"/>
      <c r="H81" s="23"/>
      <c r="I81" s="138"/>
    </row>
    <row r="82" spans="1:9" x14ac:dyDescent="0.2">
      <c r="A82" s="139"/>
      <c r="B82" s="164"/>
      <c r="C82" s="164"/>
      <c r="D82" s="164"/>
      <c r="E82" s="23"/>
      <c r="F82" s="23"/>
      <c r="H82" s="23"/>
      <c r="I82" s="138"/>
    </row>
    <row r="83" spans="1:9" x14ac:dyDescent="0.2">
      <c r="B83" s="137"/>
      <c r="C83" s="137"/>
      <c r="D83" s="137"/>
      <c r="E83" s="23"/>
      <c r="F83" s="138"/>
    </row>
    <row r="84" spans="1:9" x14ac:dyDescent="0.2">
      <c r="A84" s="139"/>
      <c r="B84" s="137"/>
      <c r="C84" s="137"/>
      <c r="D84" s="137"/>
      <c r="E84" s="23"/>
      <c r="F84" s="138"/>
    </row>
    <row r="85" spans="1:9" x14ac:dyDescent="0.2">
      <c r="A85" s="139"/>
      <c r="B85" s="137"/>
      <c r="C85" s="137"/>
      <c r="D85" s="137"/>
      <c r="E85" s="23"/>
      <c r="F85" s="138"/>
    </row>
    <row r="86" spans="1:9" x14ac:dyDescent="0.2">
      <c r="A86" s="139"/>
      <c r="B86" s="164"/>
      <c r="C86" s="164"/>
      <c r="D86" s="164"/>
      <c r="E86" s="23"/>
      <c r="F86" s="23"/>
      <c r="G86" s="23"/>
      <c r="H86" s="23"/>
      <c r="I86" s="23"/>
    </row>
    <row r="87" spans="1:9" x14ac:dyDescent="0.2">
      <c r="B87" s="164"/>
      <c r="C87" s="164"/>
      <c r="D87" s="164"/>
      <c r="F87" s="138"/>
      <c r="H87" s="23"/>
      <c r="I87" s="23"/>
    </row>
    <row r="88" spans="1:9" x14ac:dyDescent="0.2">
      <c r="A88" s="139"/>
      <c r="B88" s="164"/>
      <c r="C88" s="164"/>
      <c r="D88" s="164"/>
      <c r="F88" s="138"/>
      <c r="H88" s="23"/>
      <c r="I88" s="23"/>
    </row>
    <row r="89" spans="1:9" x14ac:dyDescent="0.2">
      <c r="A89" s="139"/>
      <c r="B89" s="164"/>
      <c r="C89" s="164"/>
      <c r="D89" s="164"/>
      <c r="E89" s="23"/>
      <c r="F89" s="23"/>
      <c r="H89" s="23"/>
      <c r="I89" s="23"/>
    </row>
    <row r="90" spans="1:9" x14ac:dyDescent="0.2">
      <c r="B90" s="137"/>
      <c r="C90" s="137"/>
      <c r="D90" s="137"/>
      <c r="F90" s="138"/>
    </row>
    <row r="91" spans="1:9" x14ac:dyDescent="0.2">
      <c r="A91" s="139"/>
      <c r="B91" s="137"/>
      <c r="C91" s="137"/>
      <c r="D91" s="137"/>
      <c r="F91" s="138"/>
    </row>
    <row r="92" spans="1:9" x14ac:dyDescent="0.2">
      <c r="A92" s="139"/>
      <c r="B92" s="137"/>
      <c r="C92" s="137"/>
      <c r="D92" s="137"/>
      <c r="F92" s="138"/>
      <c r="G92" s="138"/>
      <c r="I92" s="138"/>
    </row>
    <row r="93" spans="1:9" x14ac:dyDescent="0.2">
      <c r="B93" s="137"/>
      <c r="C93" s="137"/>
      <c r="D93" s="137"/>
      <c r="F93" s="138"/>
    </row>
    <row r="94" spans="1:9" x14ac:dyDescent="0.2">
      <c r="A94" s="139"/>
      <c r="B94" s="137"/>
      <c r="C94" s="137"/>
      <c r="D94" s="137"/>
      <c r="F94" s="138"/>
    </row>
    <row r="95" spans="1:9" x14ac:dyDescent="0.2">
      <c r="A95" s="139"/>
      <c r="B95" s="137"/>
      <c r="C95" s="137"/>
      <c r="D95" s="137"/>
      <c r="F95" s="138"/>
      <c r="I95" s="138"/>
    </row>
    <row r="96" spans="1:9" x14ac:dyDescent="0.2">
      <c r="B96" s="137"/>
      <c r="C96" s="137"/>
      <c r="D96" s="137"/>
      <c r="F96" s="138"/>
    </row>
    <row r="97" spans="1:10" x14ac:dyDescent="0.2">
      <c r="A97" s="139"/>
      <c r="B97" s="137"/>
      <c r="C97" s="137"/>
      <c r="D97" s="137"/>
      <c r="F97" s="138"/>
    </row>
    <row r="98" spans="1:10" x14ac:dyDescent="0.2">
      <c r="A98" s="139"/>
      <c r="B98" s="137"/>
      <c r="C98" s="137"/>
      <c r="D98" s="137"/>
      <c r="F98" s="138"/>
      <c r="I98" s="138"/>
    </row>
    <row r="99" spans="1:10" x14ac:dyDescent="0.2">
      <c r="A99" s="139"/>
      <c r="B99" s="137"/>
      <c r="C99" s="137"/>
      <c r="D99" s="137"/>
      <c r="F99" s="138"/>
      <c r="H99" s="138"/>
      <c r="I99" s="138"/>
    </row>
    <row r="100" spans="1:10" x14ac:dyDescent="0.2">
      <c r="B100" s="137"/>
      <c r="C100" s="137"/>
      <c r="D100" s="137"/>
      <c r="F100" s="138"/>
    </row>
    <row r="101" spans="1:10" x14ac:dyDescent="0.2">
      <c r="A101" s="139"/>
      <c r="B101" s="137"/>
      <c r="C101" s="137"/>
      <c r="D101" s="137"/>
      <c r="F101" s="138"/>
    </row>
    <row r="102" spans="1:10" x14ac:dyDescent="0.2">
      <c r="A102" s="139"/>
      <c r="B102" s="164"/>
      <c r="C102" s="164"/>
      <c r="D102" s="164"/>
      <c r="E102" s="23"/>
      <c r="F102" s="23"/>
      <c r="G102" s="23"/>
      <c r="I102" s="138"/>
    </row>
    <row r="103" spans="1:10" x14ac:dyDescent="0.2">
      <c r="B103" s="137"/>
      <c r="C103" s="137"/>
      <c r="D103" s="137"/>
      <c r="F103" s="138"/>
    </row>
    <row r="104" spans="1:10" x14ac:dyDescent="0.2">
      <c r="A104" s="161"/>
      <c r="B104" s="137"/>
      <c r="C104" s="137"/>
      <c r="D104" s="137"/>
      <c r="F104" s="138"/>
    </row>
    <row r="105" spans="1:10" x14ac:dyDescent="0.2">
      <c r="B105" s="137"/>
      <c r="C105" s="137"/>
      <c r="D105" s="137"/>
      <c r="F105" s="138"/>
    </row>
    <row r="106" spans="1:10" x14ac:dyDescent="0.2">
      <c r="A106" s="139"/>
      <c r="B106" s="137"/>
      <c r="C106" s="137"/>
      <c r="D106" s="137"/>
      <c r="F106" s="138"/>
    </row>
    <row r="107" spans="1:10" x14ac:dyDescent="0.2">
      <c r="A107" s="139"/>
      <c r="B107" s="137"/>
      <c r="C107" s="137"/>
      <c r="D107" s="137"/>
      <c r="F107" s="138"/>
      <c r="G107" s="138"/>
      <c r="I107" s="138"/>
      <c r="J107" s="165"/>
    </row>
    <row r="108" spans="1:10" x14ac:dyDescent="0.2">
      <c r="B108" s="137"/>
      <c r="C108" s="137"/>
      <c r="D108" s="137"/>
      <c r="F108" s="138"/>
    </row>
    <row r="109" spans="1:10" x14ac:dyDescent="0.2">
      <c r="A109" s="139"/>
      <c r="B109" s="137"/>
      <c r="C109" s="137"/>
      <c r="D109" s="137"/>
      <c r="F109" s="138"/>
    </row>
    <row r="110" spans="1:10" x14ac:dyDescent="0.2">
      <c r="A110" s="104"/>
      <c r="B110" s="166"/>
      <c r="C110" s="166"/>
      <c r="D110" s="166"/>
      <c r="E110" s="38"/>
      <c r="F110" s="38"/>
      <c r="G110" s="32"/>
      <c r="H110" s="32"/>
      <c r="I110" s="123"/>
      <c r="J110" s="32"/>
    </row>
    <row r="111" spans="1:10" x14ac:dyDescent="0.2">
      <c r="A111" s="104"/>
      <c r="B111" s="166"/>
      <c r="C111" s="166"/>
      <c r="D111" s="166"/>
      <c r="E111" s="38"/>
      <c r="F111" s="38"/>
      <c r="G111" s="32"/>
      <c r="H111" s="32"/>
      <c r="I111" s="123"/>
    </row>
    <row r="112" spans="1:10" x14ac:dyDescent="0.2">
      <c r="B112" s="137"/>
      <c r="C112" s="137"/>
      <c r="D112" s="137"/>
    </row>
    <row r="113" spans="1:10" x14ac:dyDescent="0.2">
      <c r="B113" s="137"/>
      <c r="C113" s="137"/>
      <c r="D113" s="137"/>
    </row>
    <row r="114" spans="1:10" x14ac:dyDescent="0.2">
      <c r="A114" s="159"/>
      <c r="D114" s="137"/>
      <c r="F114" s="137"/>
      <c r="G114" s="137"/>
      <c r="H114" s="137"/>
      <c r="I114" s="137"/>
      <c r="J114" s="137"/>
    </row>
    <row r="115" spans="1:10" x14ac:dyDescent="0.2">
      <c r="D115" s="162"/>
      <c r="E115" s="139"/>
      <c r="F115" s="137"/>
      <c r="G115" s="137"/>
      <c r="H115" s="137"/>
      <c r="I115" s="137"/>
      <c r="J115" s="137"/>
    </row>
    <row r="116" spans="1:10" x14ac:dyDescent="0.2">
      <c r="D116" s="162"/>
      <c r="E116" s="139"/>
      <c r="F116" s="137"/>
      <c r="G116" s="137"/>
      <c r="H116" s="137"/>
      <c r="I116" s="137"/>
      <c r="J116" s="137"/>
    </row>
    <row r="117" spans="1:10" x14ac:dyDescent="0.2">
      <c r="D117" s="162"/>
      <c r="E117" s="139"/>
      <c r="F117" s="137"/>
      <c r="G117" s="137"/>
      <c r="H117" s="137"/>
      <c r="I117" s="137"/>
      <c r="J117" s="137"/>
    </row>
    <row r="118" spans="1:10" x14ac:dyDescent="0.2">
      <c r="D118" s="162"/>
      <c r="E118" s="139"/>
      <c r="F118" s="137"/>
      <c r="G118" s="137"/>
      <c r="H118" s="137"/>
      <c r="I118" s="137"/>
      <c r="J118" s="137"/>
    </row>
    <row r="119" spans="1:10" x14ac:dyDescent="0.2">
      <c r="D119" s="162"/>
      <c r="E119" s="139"/>
      <c r="F119" s="137"/>
      <c r="G119" s="137"/>
      <c r="H119" s="137"/>
      <c r="I119" s="137"/>
      <c r="J119" s="137"/>
    </row>
    <row r="120" spans="1:10" x14ac:dyDescent="0.2">
      <c r="D120" s="162"/>
      <c r="E120" s="139"/>
      <c r="F120" s="137"/>
      <c r="G120" s="137"/>
      <c r="H120" s="137"/>
      <c r="I120" s="137"/>
      <c r="J120" s="137"/>
    </row>
    <row r="121" spans="1:10" x14ac:dyDescent="0.2">
      <c r="D121" s="137"/>
      <c r="E121" s="139"/>
      <c r="F121" s="137"/>
      <c r="G121" s="137"/>
      <c r="H121" s="137"/>
      <c r="I121" s="137"/>
      <c r="J121" s="137"/>
    </row>
    <row r="122" spans="1:10" x14ac:dyDescent="0.2">
      <c r="D122" s="137"/>
      <c r="E122" s="139"/>
      <c r="F122" s="137"/>
      <c r="G122" s="137"/>
      <c r="H122" s="137"/>
      <c r="I122" s="137"/>
      <c r="J122" s="137"/>
    </row>
    <row r="123" spans="1:10" x14ac:dyDescent="0.2">
      <c r="D123" s="137"/>
      <c r="F123" s="137"/>
      <c r="G123" s="137"/>
      <c r="H123" s="137"/>
      <c r="I123" s="137"/>
      <c r="J123" s="137"/>
    </row>
    <row r="124" spans="1:10" x14ac:dyDescent="0.2">
      <c r="D124" s="137"/>
      <c r="E124" s="139"/>
      <c r="F124" s="137"/>
      <c r="G124" s="137"/>
      <c r="H124" s="137"/>
      <c r="I124" s="137"/>
      <c r="J124" s="137"/>
    </row>
    <row r="125" spans="1:10" x14ac:dyDescent="0.2">
      <c r="D125" s="137"/>
      <c r="E125" s="139"/>
      <c r="F125" s="137"/>
      <c r="G125" s="137"/>
      <c r="H125" s="137"/>
      <c r="I125" s="137"/>
      <c r="J125" s="137"/>
    </row>
    <row r="126" spans="1:10" x14ac:dyDescent="0.2">
      <c r="D126" s="167"/>
      <c r="E126" s="139"/>
      <c r="F126" s="137"/>
      <c r="G126" s="137"/>
      <c r="H126" s="137"/>
      <c r="I126" s="137"/>
      <c r="J126" s="137"/>
    </row>
    <row r="127" spans="1:10" x14ac:dyDescent="0.2">
      <c r="D127" s="137"/>
      <c r="F127" s="137"/>
      <c r="G127" s="137"/>
      <c r="H127" s="137"/>
      <c r="I127" s="137"/>
      <c r="J127" s="137"/>
    </row>
  </sheetData>
  <phoneticPr fontId="0" type="noConversion"/>
  <pageMargins left="1.75" right="0.75" top="1" bottom="1" header="0" footer="0"/>
  <pageSetup scale="81" orientation="landscape" horizontalDpi="4294967292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156"/>
  <sheetViews>
    <sheetView topLeftCell="A7" workbookViewId="0">
      <pane xSplit="1" topLeftCell="B1" activePane="topRight" state="frozen"/>
      <selection pane="topRight" activeCell="Q51" sqref="Q51"/>
    </sheetView>
  </sheetViews>
  <sheetFormatPr baseColWidth="10" defaultRowHeight="11.25" x14ac:dyDescent="0.2"/>
  <cols>
    <col min="1" max="1" width="30.140625" style="5" customWidth="1"/>
    <col min="2" max="16" width="9.7109375" style="5" customWidth="1"/>
    <col min="17" max="16384" width="11.42578125" style="5"/>
  </cols>
  <sheetData>
    <row r="1" spans="1:30" s="6" customFormat="1" x14ac:dyDescent="0.2">
      <c r="A1" s="89" t="s">
        <v>323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30" s="6" customFormat="1" x14ac:dyDescent="0.2">
      <c r="A2" s="94" t="s">
        <v>232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30" s="6" customFormat="1" x14ac:dyDescent="0.2">
      <c r="A3" s="32" t="s">
        <v>303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30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30" x14ac:dyDescent="0.2">
      <c r="A5" s="96" t="s">
        <v>199</v>
      </c>
      <c r="B5" s="97">
        <v>2002</v>
      </c>
      <c r="C5" s="97">
        <v>2003</v>
      </c>
      <c r="D5" s="97">
        <v>2004</v>
      </c>
      <c r="E5" s="97">
        <v>2005</v>
      </c>
      <c r="F5" s="97">
        <v>2006</v>
      </c>
      <c r="G5" s="97">
        <v>2007</v>
      </c>
      <c r="H5" s="97">
        <v>2008</v>
      </c>
      <c r="I5" s="97">
        <v>2009</v>
      </c>
      <c r="J5" s="97">
        <v>2010</v>
      </c>
      <c r="K5" s="97">
        <v>2011</v>
      </c>
      <c r="L5" s="97">
        <v>2012</v>
      </c>
      <c r="M5" s="97">
        <v>2013</v>
      </c>
      <c r="N5" s="97">
        <v>2014</v>
      </c>
      <c r="O5" s="97">
        <v>2015</v>
      </c>
      <c r="P5" s="97">
        <v>2016</v>
      </c>
    </row>
    <row r="6" spans="1:30" s="144" customFormat="1" ht="12.75" x14ac:dyDescent="0.2">
      <c r="A6" s="98" t="s">
        <v>200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68"/>
      <c r="R6" s="168"/>
      <c r="S6" s="168"/>
      <c r="T6" s="5"/>
      <c r="U6" s="5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s="144" customFormat="1" ht="14.25" x14ac:dyDescent="0.2">
      <c r="A7" s="104" t="s">
        <v>244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R7" s="168"/>
      <c r="S7" s="168"/>
      <c r="T7" s="5"/>
      <c r="U7" s="5"/>
      <c r="V7" s="168"/>
      <c r="W7" s="168"/>
      <c r="X7" s="168"/>
      <c r="Y7" s="168"/>
      <c r="Z7" s="168"/>
      <c r="AA7" s="168"/>
      <c r="AB7" s="168"/>
      <c r="AC7" s="168"/>
      <c r="AD7" s="168"/>
    </row>
    <row r="8" spans="1:30" s="144" customFormat="1" ht="12.75" x14ac:dyDescent="0.2">
      <c r="A8" s="104" t="s">
        <v>5</v>
      </c>
      <c r="B8" s="169">
        <v>53.764267769330374</v>
      </c>
      <c r="C8" s="169">
        <v>55.835832395044108</v>
      </c>
      <c r="D8" s="169">
        <v>66.176259981276218</v>
      </c>
      <c r="E8" s="169">
        <v>68.53335812768951</v>
      </c>
      <c r="F8" s="169">
        <v>71.950378872106512</v>
      </c>
      <c r="G8" s="169">
        <v>63.85828536428469</v>
      </c>
      <c r="H8" s="169">
        <v>56.165879967233266</v>
      </c>
      <c r="I8" s="169">
        <v>42.27250556563709</v>
      </c>
      <c r="J8" s="169">
        <v>42.868383278429206</v>
      </c>
      <c r="K8" s="169">
        <v>46.701419733622863</v>
      </c>
      <c r="L8" s="169">
        <v>46.485743121858903</v>
      </c>
      <c r="M8" s="169">
        <v>44.392168119355318</v>
      </c>
      <c r="N8" s="169">
        <v>43.461136825064081</v>
      </c>
      <c r="O8" s="169">
        <v>46.789093954573467</v>
      </c>
      <c r="P8" s="169">
        <v>46.019262916666669</v>
      </c>
      <c r="R8" s="168"/>
      <c r="S8" s="168"/>
      <c r="T8" s="5"/>
      <c r="U8" s="5"/>
      <c r="V8" s="168"/>
      <c r="W8" s="168"/>
      <c r="X8" s="168"/>
      <c r="Y8" s="168"/>
      <c r="Z8" s="168"/>
      <c r="AA8" s="168"/>
      <c r="AB8" s="168"/>
      <c r="AC8" s="168"/>
      <c r="AD8" s="168"/>
    </row>
    <row r="9" spans="1:30" s="144" customFormat="1" ht="12.75" x14ac:dyDescent="0.2">
      <c r="A9" s="104" t="s">
        <v>202</v>
      </c>
      <c r="B9" s="169">
        <v>68.855992055458202</v>
      </c>
      <c r="C9" s="169">
        <v>60.317392626751598</v>
      </c>
      <c r="D9" s="169">
        <v>68.647572594684874</v>
      </c>
      <c r="E9" s="169">
        <v>71.723984776864597</v>
      </c>
      <c r="F9" s="169">
        <v>75.818678811467052</v>
      </c>
      <c r="G9" s="169">
        <v>67.531772229211995</v>
      </c>
      <c r="H9" s="169">
        <v>61.285165901746716</v>
      </c>
      <c r="I9" s="169">
        <v>45.51039960896248</v>
      </c>
      <c r="J9" s="169">
        <v>45.327421231124447</v>
      </c>
      <c r="K9" s="169">
        <v>48.573361975701658</v>
      </c>
      <c r="L9" s="169">
        <v>48.06462119979021</v>
      </c>
      <c r="M9" s="169">
        <v>45.798691176555486</v>
      </c>
      <c r="N9" s="169">
        <v>44.968142478283646</v>
      </c>
      <c r="O9" s="169">
        <v>48.266165886116582</v>
      </c>
      <c r="P9" s="169">
        <v>47.223692916666664</v>
      </c>
      <c r="Q9" s="168"/>
      <c r="R9" s="168"/>
      <c r="S9" s="168"/>
      <c r="T9" s="5"/>
      <c r="U9" s="5"/>
      <c r="V9" s="168"/>
      <c r="W9" s="168"/>
      <c r="X9" s="168"/>
      <c r="Y9" s="168"/>
      <c r="Z9" s="168"/>
      <c r="AA9" s="168"/>
      <c r="AB9" s="168"/>
      <c r="AC9" s="168"/>
      <c r="AD9" s="168"/>
    </row>
    <row r="10" spans="1:30" s="144" customFormat="1" ht="12.75" x14ac:dyDescent="0.2">
      <c r="A10" s="104" t="s">
        <v>203</v>
      </c>
      <c r="B10" s="169">
        <v>47.161638394149449</v>
      </c>
      <c r="C10" s="169">
        <v>51.427740363856408</v>
      </c>
      <c r="D10" s="169">
        <v>58.213141560292769</v>
      </c>
      <c r="E10" s="169">
        <v>61.370726874439292</v>
      </c>
      <c r="F10" s="169">
        <v>64.987438981257483</v>
      </c>
      <c r="G10" s="169">
        <v>56.712598585932888</v>
      </c>
      <c r="H10" s="169">
        <v>49.949604189609808</v>
      </c>
      <c r="I10" s="169">
        <v>37.415664500649001</v>
      </c>
      <c r="J10" s="169">
        <v>39.11644908256433</v>
      </c>
      <c r="K10" s="169">
        <v>41.955397490580353</v>
      </c>
      <c r="L10" s="169">
        <v>41.405794585209705</v>
      </c>
      <c r="M10" s="169">
        <v>39.30571217430964</v>
      </c>
      <c r="N10" s="169">
        <v>37.845528894252908</v>
      </c>
      <c r="O10" s="169">
        <v>39.72187286672871</v>
      </c>
      <c r="P10" s="169">
        <v>38.968328958333331</v>
      </c>
      <c r="T10" s="5"/>
      <c r="U10" s="5"/>
    </row>
    <row r="11" spans="1:30" s="144" customFormat="1" ht="12.75" x14ac:dyDescent="0.2">
      <c r="A11" s="104" t="s">
        <v>8</v>
      </c>
      <c r="B11" s="169">
        <v>35.135420603641343</v>
      </c>
      <c r="C11" s="169">
        <v>38.203464270293338</v>
      </c>
      <c r="D11" s="169">
        <v>48.05330081627941</v>
      </c>
      <c r="E11" s="169">
        <v>51.017468972013994</v>
      </c>
      <c r="F11" s="169">
        <v>50.287899211687339</v>
      </c>
      <c r="G11" s="169">
        <v>41.565755485342109</v>
      </c>
      <c r="H11" s="169">
        <v>33.860419823996118</v>
      </c>
      <c r="I11" s="169">
        <v>25.543386341789219</v>
      </c>
      <c r="J11" s="169">
        <v>27.074768386376345</v>
      </c>
      <c r="K11" s="169">
        <v>26.346990686048976</v>
      </c>
      <c r="L11" s="169">
        <v>27.361723907185361</v>
      </c>
      <c r="M11" s="169">
        <v>25.740023901760296</v>
      </c>
      <c r="N11" s="169">
        <v>24.663378380524364</v>
      </c>
      <c r="O11" s="169">
        <v>26.06463854584544</v>
      </c>
      <c r="P11" s="169">
        <v>25.769783541666669</v>
      </c>
      <c r="T11" s="5"/>
      <c r="U11" s="5"/>
    </row>
    <row r="12" spans="1:30" s="144" customFormat="1" ht="14.25" x14ac:dyDescent="0.2">
      <c r="A12" s="104" t="s">
        <v>245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T12" s="5"/>
      <c r="U12" s="5"/>
    </row>
    <row r="13" spans="1:30" s="144" customFormat="1" ht="12.75" x14ac:dyDescent="0.2">
      <c r="A13" s="104" t="s">
        <v>205</v>
      </c>
      <c r="B13" s="169">
        <v>75.647267984215702</v>
      </c>
      <c r="C13" s="169">
        <v>78.070679235748997</v>
      </c>
      <c r="D13" s="169">
        <v>78.944708483887609</v>
      </c>
      <c r="E13" s="169">
        <v>61.793973266676808</v>
      </c>
      <c r="F13" s="169">
        <v>55.212264946367114</v>
      </c>
      <c r="G13" s="169">
        <v>51.224360330903096</v>
      </c>
      <c r="H13" s="169">
        <v>47.699081010497956</v>
      </c>
      <c r="I13" s="169">
        <v>38.854728519904732</v>
      </c>
      <c r="J13" s="169">
        <v>59.3543417418554</v>
      </c>
      <c r="K13" s="169">
        <v>55.740742380342475</v>
      </c>
      <c r="L13" s="169">
        <v>41.042585860778033</v>
      </c>
      <c r="M13" s="169">
        <v>40.697064817648041</v>
      </c>
      <c r="N13" s="169">
        <v>44.861834812850354</v>
      </c>
      <c r="O13" s="169">
        <v>47.98921086424177</v>
      </c>
      <c r="P13" s="169">
        <v>44.62</v>
      </c>
      <c r="T13" s="5"/>
      <c r="U13" s="5"/>
    </row>
    <row r="14" spans="1:30" s="144" customFormat="1" ht="12.75" x14ac:dyDescent="0.2">
      <c r="A14" s="104" t="s">
        <v>206</v>
      </c>
      <c r="B14" s="169">
        <v>53.811429407724518</v>
      </c>
      <c r="C14" s="169">
        <v>75.945456582413954</v>
      </c>
      <c r="D14" s="169">
        <v>73.590197821502173</v>
      </c>
      <c r="E14" s="169">
        <v>60.52423408996426</v>
      </c>
      <c r="F14" s="169">
        <v>45.98879577313815</v>
      </c>
      <c r="G14" s="169">
        <v>46.361776653082558</v>
      </c>
      <c r="H14" s="169">
        <v>41.963391758092044</v>
      </c>
      <c r="I14" s="169">
        <v>33.278355445288774</v>
      </c>
      <c r="J14" s="169">
        <v>49.754141341994874</v>
      </c>
      <c r="K14" s="169">
        <v>52.331866334232814</v>
      </c>
      <c r="L14" s="169">
        <v>36.320872443166401</v>
      </c>
      <c r="M14" s="169">
        <v>33.972193708179134</v>
      </c>
      <c r="N14" s="169">
        <v>38.908605548585854</v>
      </c>
      <c r="O14" s="169">
        <v>42.571557815206354</v>
      </c>
      <c r="P14" s="169">
        <v>40.49</v>
      </c>
      <c r="T14" s="5"/>
      <c r="U14" s="5"/>
    </row>
    <row r="15" spans="1:30" s="144" customFormat="1" ht="12.75" x14ac:dyDescent="0.2">
      <c r="A15" s="104" t="s">
        <v>207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70"/>
      <c r="R15" s="170"/>
      <c r="S15" s="170"/>
      <c r="T15" s="5"/>
      <c r="U15" s="5"/>
      <c r="V15" s="170"/>
    </row>
    <row r="16" spans="1:30" s="144" customFormat="1" ht="12.75" x14ac:dyDescent="0.2">
      <c r="A16" s="104" t="s">
        <v>208</v>
      </c>
      <c r="B16" s="169">
        <v>53.764267769330374</v>
      </c>
      <c r="C16" s="169">
        <v>49.71875055412491</v>
      </c>
      <c r="D16" s="169">
        <v>56.840190108399071</v>
      </c>
      <c r="E16" s="169">
        <v>70.682147503664567</v>
      </c>
      <c r="F16" s="169">
        <v>70.1883507816448</v>
      </c>
      <c r="G16" s="169">
        <v>59.873241528578596</v>
      </c>
      <c r="H16" s="169">
        <v>53.61979249685244</v>
      </c>
      <c r="I16" s="169">
        <v>47.129346630625179</v>
      </c>
      <c r="J16" s="169">
        <v>38.448030845720396</v>
      </c>
      <c r="K16" s="169">
        <v>35.712034768767808</v>
      </c>
      <c r="L16" s="169">
        <v>43.948255656231346</v>
      </c>
      <c r="M16" s="169">
        <v>43.479770104324828</v>
      </c>
      <c r="N16" s="169">
        <v>41.778912515284802</v>
      </c>
      <c r="O16" s="169">
        <v>49.438582989906223</v>
      </c>
      <c r="P16" s="169">
        <v>44.24</v>
      </c>
      <c r="Q16" s="170"/>
      <c r="R16" s="170"/>
      <c r="S16" s="170"/>
      <c r="T16" s="5"/>
      <c r="U16" s="5"/>
      <c r="V16" s="170"/>
    </row>
    <row r="17" spans="1:22" s="144" customFormat="1" ht="14.25" x14ac:dyDescent="0.2">
      <c r="A17" s="104" t="s">
        <v>246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  <c r="R17" s="170"/>
      <c r="S17" s="170"/>
      <c r="T17" s="5"/>
      <c r="U17" s="5"/>
      <c r="V17" s="170"/>
    </row>
    <row r="18" spans="1:22" s="144" customFormat="1" ht="12.75" x14ac:dyDescent="0.2">
      <c r="A18" s="104" t="s">
        <v>210</v>
      </c>
      <c r="B18" s="169">
        <v>3119.1764401122564</v>
      </c>
      <c r="C18" s="169">
        <v>2035.0691543983176</v>
      </c>
      <c r="D18" s="169">
        <v>1815.5909999842254</v>
      </c>
      <c r="E18" s="169">
        <v>1136.2537760837831</v>
      </c>
      <c r="F18" s="169">
        <v>1394.9089581334197</v>
      </c>
      <c r="G18" s="169">
        <v>1298.3008371934945</v>
      </c>
      <c r="H18" s="169">
        <v>716.70003083188283</v>
      </c>
      <c r="I18" s="169">
        <v>872.81031597884134</v>
      </c>
      <c r="J18" s="169">
        <v>1039.3871758814889</v>
      </c>
      <c r="K18" s="169">
        <v>867.82741833194484</v>
      </c>
      <c r="L18" s="169">
        <v>754.26345106975566</v>
      </c>
      <c r="M18" s="169">
        <v>757.12773008330976</v>
      </c>
      <c r="N18" s="169">
        <v>865.34439662701857</v>
      </c>
      <c r="O18" s="169">
        <v>1018.9523909291278</v>
      </c>
      <c r="P18" s="169">
        <v>844.10469166666655</v>
      </c>
      <c r="Q18" s="170"/>
      <c r="R18" s="170"/>
      <c r="S18" s="170"/>
      <c r="T18" s="5"/>
      <c r="U18" s="5"/>
      <c r="V18" s="170"/>
    </row>
    <row r="19" spans="1:22" s="144" customFormat="1" ht="12.75" x14ac:dyDescent="0.2">
      <c r="A19" s="104" t="s">
        <v>211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T19" s="5"/>
      <c r="U19" s="5"/>
    </row>
    <row r="20" spans="1:22" s="144" customFormat="1" ht="12.75" x14ac:dyDescent="0.2">
      <c r="A20" s="104" t="s">
        <v>212</v>
      </c>
      <c r="B20" s="169">
        <v>13.065</v>
      </c>
      <c r="C20" s="169">
        <v>10.2030916</v>
      </c>
      <c r="D20" s="169">
        <v>10.441999999999998</v>
      </c>
      <c r="E20" s="169">
        <v>13.181000000000001</v>
      </c>
      <c r="F20" s="169">
        <v>13.091000000000001</v>
      </c>
      <c r="G20" s="169">
        <v>12.072043200000001</v>
      </c>
      <c r="H20" s="169" t="s">
        <v>300</v>
      </c>
      <c r="I20" s="169" t="s">
        <v>300</v>
      </c>
      <c r="J20" s="169" t="s">
        <v>300</v>
      </c>
      <c r="K20" s="169" t="s">
        <v>300</v>
      </c>
      <c r="L20" s="169" t="s">
        <v>300</v>
      </c>
      <c r="M20" s="169" t="s">
        <v>300</v>
      </c>
      <c r="N20" s="169" t="s">
        <v>300</v>
      </c>
      <c r="O20" s="169" t="s">
        <v>300</v>
      </c>
      <c r="P20" s="169" t="s">
        <v>300</v>
      </c>
      <c r="T20" s="5"/>
      <c r="U20" s="5"/>
    </row>
    <row r="21" spans="1:22" s="144" customFormat="1" ht="12.75" x14ac:dyDescent="0.2">
      <c r="A21" s="104" t="s">
        <v>213</v>
      </c>
      <c r="B21" s="169">
        <v>9.1493578484649927</v>
      </c>
      <c r="C21" s="169">
        <v>10.764148561560935</v>
      </c>
      <c r="D21" s="169">
        <v>10.983611615149579</v>
      </c>
      <c r="E21" s="169">
        <v>13.348540062875388</v>
      </c>
      <c r="F21" s="169">
        <v>12.995128902044822</v>
      </c>
      <c r="G21" s="169">
        <v>15.617473261793203</v>
      </c>
      <c r="H21" s="169">
        <v>15.224973438724261</v>
      </c>
      <c r="I21" s="169">
        <v>8.9941501203483156</v>
      </c>
      <c r="J21" s="169">
        <v>9.7194397502823744</v>
      </c>
      <c r="K21" s="169">
        <v>9.8645131004638333</v>
      </c>
      <c r="L21" s="169">
        <v>9.2012876856021553</v>
      </c>
      <c r="M21" s="169">
        <v>9.8554145569802944</v>
      </c>
      <c r="N21" s="169">
        <v>10.524458877896175</v>
      </c>
      <c r="O21" s="169">
        <v>8.111486068804874</v>
      </c>
      <c r="P21" s="169">
        <v>8.43</v>
      </c>
    </row>
    <row r="22" spans="1:22" x14ac:dyDescent="0.2">
      <c r="A22" s="98" t="s">
        <v>214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</row>
    <row r="23" spans="1:22" x14ac:dyDescent="0.2">
      <c r="A23" s="104" t="s">
        <v>21</v>
      </c>
      <c r="B23" s="169">
        <v>11630.060027997253</v>
      </c>
      <c r="C23" s="169">
        <v>16236.076005993436</v>
      </c>
      <c r="D23" s="169">
        <v>12611.932037095505</v>
      </c>
      <c r="E23" s="169">
        <v>11251.842550560326</v>
      </c>
      <c r="F23" s="169">
        <v>12007.203011775193</v>
      </c>
      <c r="G23" s="169">
        <v>10893.64981533518</v>
      </c>
      <c r="H23" s="169">
        <v>14401.282660348406</v>
      </c>
      <c r="I23" s="169">
        <v>9774.8423507945499</v>
      </c>
      <c r="J23" s="169">
        <v>7621.3552268143967</v>
      </c>
      <c r="K23" s="169">
        <v>6001.1202482062254</v>
      </c>
      <c r="L23" s="169">
        <v>6367.0489392870704</v>
      </c>
      <c r="M23" s="169">
        <v>6312.1031586118506</v>
      </c>
      <c r="N23" s="169">
        <v>6551.7414206539515</v>
      </c>
      <c r="O23" s="169">
        <v>5939.1926158170572</v>
      </c>
      <c r="P23" s="169">
        <v>6172.7037499999997</v>
      </c>
    </row>
    <row r="24" spans="1:22" x14ac:dyDescent="0.2">
      <c r="A24" s="104" t="s">
        <v>215</v>
      </c>
      <c r="B24" s="169">
        <v>8941.846639530735</v>
      </c>
      <c r="C24" s="169">
        <v>9962.287990484183</v>
      </c>
      <c r="D24" s="169">
        <v>11664.595535288852</v>
      </c>
      <c r="E24" s="169">
        <v>9125.8433649365161</v>
      </c>
      <c r="F24" s="169">
        <v>11813.788014807164</v>
      </c>
      <c r="G24" s="169">
        <v>15156.907448165914</v>
      </c>
      <c r="H24" s="169">
        <v>8293.2432139117882</v>
      </c>
      <c r="I24" s="169">
        <v>6454.2021263619517</v>
      </c>
      <c r="J24" s="169">
        <v>6660.0888121678345</v>
      </c>
      <c r="K24" s="169">
        <v>5206.9645099916688</v>
      </c>
      <c r="L24" s="169">
        <v>5382.7532960772614</v>
      </c>
      <c r="M24" s="169">
        <v>6322.5383034368879</v>
      </c>
      <c r="N24" s="169">
        <v>5107.0202474154767</v>
      </c>
      <c r="O24" s="169">
        <v>6209.1559165360131</v>
      </c>
      <c r="P24" s="169">
        <v>5961.9285</v>
      </c>
    </row>
    <row r="25" spans="1:22" x14ac:dyDescent="0.2">
      <c r="A25" s="104" t="s">
        <v>59</v>
      </c>
      <c r="B25" s="169">
        <v>16594.5</v>
      </c>
      <c r="C25" s="169">
        <v>13928.040936250001</v>
      </c>
      <c r="D25" s="169">
        <v>13029.8</v>
      </c>
      <c r="E25" s="169">
        <v>14746.58</v>
      </c>
      <c r="F25" s="169">
        <v>13421.098305583335</v>
      </c>
      <c r="G25" s="169">
        <v>15173.636760660002</v>
      </c>
      <c r="H25" s="169">
        <v>19392.114503345456</v>
      </c>
      <c r="I25" s="169">
        <v>10471.719999999999</v>
      </c>
      <c r="J25" s="169">
        <v>8796.0024510416661</v>
      </c>
      <c r="K25" s="169">
        <v>10110.48</v>
      </c>
      <c r="L25" s="169">
        <v>10165</v>
      </c>
      <c r="M25" s="169" t="str">
        <f>+'2.4.3'!B21</f>
        <v>s/d</v>
      </c>
      <c r="N25" s="169" t="s">
        <v>301</v>
      </c>
      <c r="O25" s="169" t="s">
        <v>301</v>
      </c>
      <c r="P25" s="169" t="s">
        <v>300</v>
      </c>
    </row>
    <row r="26" spans="1:22" x14ac:dyDescent="0.2">
      <c r="A26" s="104" t="s">
        <v>113</v>
      </c>
      <c r="B26" s="169">
        <v>11785.693434697947</v>
      </c>
      <c r="C26" s="169">
        <v>10621.297749146745</v>
      </c>
      <c r="D26" s="169">
        <v>10401.480199546651</v>
      </c>
      <c r="E26" s="169">
        <v>9578.3914304827795</v>
      </c>
      <c r="F26" s="169">
        <v>12178.955529082801</v>
      </c>
      <c r="G26" s="169">
        <v>10907.236684561627</v>
      </c>
      <c r="H26" s="169">
        <v>10305.519592023556</v>
      </c>
      <c r="I26" s="169">
        <v>7335.6288381560862</v>
      </c>
      <c r="J26" s="169">
        <v>5751.691582133195</v>
      </c>
      <c r="K26" s="169">
        <v>6895.1697899697829</v>
      </c>
      <c r="L26" s="169">
        <v>6305.3034561336881</v>
      </c>
      <c r="M26" s="169">
        <v>5452.9429013503905</v>
      </c>
      <c r="N26" s="169">
        <v>5519.4939892966595</v>
      </c>
      <c r="O26" s="169">
        <v>5342.591900575012</v>
      </c>
      <c r="P26" s="169">
        <v>6236.3879862499998</v>
      </c>
    </row>
    <row r="27" spans="1:22" x14ac:dyDescent="0.2">
      <c r="A27" s="104" t="s">
        <v>92</v>
      </c>
      <c r="B27" s="169">
        <v>15902.904466507194</v>
      </c>
      <c r="C27" s="169">
        <v>17312.78145248966</v>
      </c>
      <c r="D27" s="169">
        <v>15841.113851949482</v>
      </c>
      <c r="E27" s="169">
        <v>16031.271041365468</v>
      </c>
      <c r="F27" s="169">
        <v>16018.630048892101</v>
      </c>
      <c r="G27" s="169">
        <v>17412.931600610049</v>
      </c>
      <c r="H27" s="169">
        <v>20261.816820627333</v>
      </c>
      <c r="I27" s="169">
        <v>16070.747435038371</v>
      </c>
      <c r="J27" s="169">
        <v>11558.823243269544</v>
      </c>
      <c r="K27" s="169">
        <v>11681.331652511286</v>
      </c>
      <c r="L27" s="169">
        <v>13444.776282712097</v>
      </c>
      <c r="M27" s="169">
        <v>11838.092073737507</v>
      </c>
      <c r="N27" s="169">
        <v>11312.198678756888</v>
      </c>
      <c r="O27" s="169">
        <v>9138.2274304252824</v>
      </c>
      <c r="P27" s="169">
        <v>11047.29961111111</v>
      </c>
    </row>
    <row r="28" spans="1:22" x14ac:dyDescent="0.2">
      <c r="A28" s="104" t="s">
        <v>102</v>
      </c>
      <c r="B28" s="169">
        <v>7380.7964086843886</v>
      </c>
      <c r="C28" s="169">
        <v>13029.107818882239</v>
      </c>
      <c r="D28" s="169">
        <v>11505.333166869184</v>
      </c>
      <c r="E28" s="169">
        <v>10997.894715217821</v>
      </c>
      <c r="F28" s="169">
        <v>12377.786145965936</v>
      </c>
      <c r="G28" s="169">
        <v>15558.819979759566</v>
      </c>
      <c r="H28" s="169">
        <v>14240.750854384367</v>
      </c>
      <c r="I28" s="169">
        <v>8943.7828796743652</v>
      </c>
      <c r="J28" s="169">
        <v>6615.2303827111946</v>
      </c>
      <c r="K28" s="169">
        <v>6766.5565179004452</v>
      </c>
      <c r="L28" s="169">
        <v>6455.4297288987764</v>
      </c>
      <c r="M28" s="169">
        <v>7384.604154518529</v>
      </c>
      <c r="N28" s="169">
        <v>6144.5830620444331</v>
      </c>
      <c r="O28" s="169">
        <v>5140.9265193370165</v>
      </c>
      <c r="P28" s="169">
        <v>4629</v>
      </c>
    </row>
    <row r="29" spans="1:22" x14ac:dyDescent="0.2">
      <c r="A29" s="104" t="s">
        <v>125</v>
      </c>
      <c r="B29" s="169">
        <v>8097.6533122754599</v>
      </c>
      <c r="C29" s="169">
        <v>7943.7124471025591</v>
      </c>
      <c r="D29" s="169">
        <v>8512.2990017409229</v>
      </c>
      <c r="E29" s="169">
        <v>7185.421443601459</v>
      </c>
      <c r="F29" s="169">
        <v>9247.5578350353662</v>
      </c>
      <c r="G29" s="169">
        <v>7903.7151388978155</v>
      </c>
      <c r="H29" s="169">
        <v>8753.0647898154075</v>
      </c>
      <c r="I29" s="169">
        <v>5488.2304034365434</v>
      </c>
      <c r="J29" s="169">
        <v>4618.6309951096764</v>
      </c>
      <c r="K29" s="169">
        <v>5821.311401818024</v>
      </c>
      <c r="L29" s="169">
        <v>4429.9357423181955</v>
      </c>
      <c r="M29" s="169">
        <v>4666.8286578641982</v>
      </c>
      <c r="N29" s="169">
        <v>4687.1049689539623</v>
      </c>
      <c r="O29" s="169">
        <v>4263.2804987307754</v>
      </c>
      <c r="P29" s="169">
        <v>4624.7602770833337</v>
      </c>
    </row>
    <row r="30" spans="1:22" x14ac:dyDescent="0.2">
      <c r="A30" s="98" t="s">
        <v>216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</row>
    <row r="31" spans="1:22" x14ac:dyDescent="0.2">
      <c r="A31" s="104" t="s">
        <v>217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  <row r="32" spans="1:22" x14ac:dyDescent="0.2">
      <c r="A32" s="104" t="s">
        <v>218</v>
      </c>
      <c r="B32" s="169">
        <v>43.813162068164829</v>
      </c>
      <c r="C32" s="169">
        <v>25.388076500870067</v>
      </c>
      <c r="D32" s="169">
        <v>30.754112522418819</v>
      </c>
      <c r="E32" s="169">
        <v>25.818029926488254</v>
      </c>
      <c r="F32" s="169">
        <v>38.693577995009313</v>
      </c>
      <c r="G32" s="169">
        <v>32.166376948122348</v>
      </c>
      <c r="H32" s="169">
        <v>46.136864978573641</v>
      </c>
      <c r="I32" s="169">
        <v>36.336366486207197</v>
      </c>
      <c r="J32" s="169">
        <v>31.653270364898802</v>
      </c>
      <c r="K32" s="169">
        <v>21.22743325416268</v>
      </c>
      <c r="L32" s="169">
        <v>27.967071781238136</v>
      </c>
      <c r="M32" s="169">
        <v>40.001388495978844</v>
      </c>
      <c r="N32" s="169">
        <v>27.108454685490145</v>
      </c>
      <c r="O32" s="169">
        <v>24.999170250253837</v>
      </c>
      <c r="P32" s="169">
        <v>45.88</v>
      </c>
    </row>
    <row r="33" spans="1:16" x14ac:dyDescent="0.2">
      <c r="A33" s="104" t="s">
        <v>219</v>
      </c>
      <c r="B33" s="169">
        <v>15.044562647733674</v>
      </c>
      <c r="C33" s="169">
        <v>25.971470954726751</v>
      </c>
      <c r="D33" s="169">
        <v>18.946730036133026</v>
      </c>
      <c r="E33" s="169">
        <v>18.394939354938039</v>
      </c>
      <c r="F33" s="169">
        <v>22.97832912494324</v>
      </c>
      <c r="G33" s="169">
        <v>25.123349002072764</v>
      </c>
      <c r="H33" s="169">
        <v>17.770861922928955</v>
      </c>
      <c r="I33" s="169">
        <v>25.183620336975284</v>
      </c>
      <c r="J33" s="169">
        <v>14.666369162844818</v>
      </c>
      <c r="K33" s="169">
        <v>13.610530733551364</v>
      </c>
      <c r="L33" s="169">
        <v>14.770488126887672</v>
      </c>
      <c r="M33" s="169">
        <v>14.029472486995477</v>
      </c>
      <c r="N33" s="169">
        <v>12.544304521128772</v>
      </c>
      <c r="O33" s="169">
        <v>12.494587290210832</v>
      </c>
      <c r="P33" s="169">
        <v>16.25</v>
      </c>
    </row>
    <row r="34" spans="1:16" x14ac:dyDescent="0.2">
      <c r="A34" s="104" t="s">
        <v>220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</row>
    <row r="35" spans="1:16" x14ac:dyDescent="0.2">
      <c r="A35" s="104" t="s">
        <v>221</v>
      </c>
      <c r="B35" s="169">
        <v>35.559875349188687</v>
      </c>
      <c r="C35" s="169">
        <v>18.410783010325247</v>
      </c>
      <c r="D35" s="169">
        <v>14.278695099694454</v>
      </c>
      <c r="E35" s="169">
        <v>23.799470209663191</v>
      </c>
      <c r="F35" s="169">
        <v>28.152470368461923</v>
      </c>
      <c r="G35" s="169">
        <v>21.626490986849976</v>
      </c>
      <c r="H35" s="169">
        <v>32.038519850246637</v>
      </c>
      <c r="I35" s="169">
        <v>18.887715252731464</v>
      </c>
      <c r="J35" s="169">
        <v>20.672452087856762</v>
      </c>
      <c r="K35" s="169">
        <v>16.85707934889389</v>
      </c>
      <c r="L35" s="169">
        <v>12.228027055866024</v>
      </c>
      <c r="M35" s="169">
        <v>25.508131794537235</v>
      </c>
      <c r="N35" s="169">
        <v>21.261533086658936</v>
      </c>
      <c r="O35" s="169">
        <v>22.750144538015885</v>
      </c>
      <c r="P35" s="169">
        <v>16.440000000000001</v>
      </c>
    </row>
    <row r="36" spans="1:16" x14ac:dyDescent="0.2">
      <c r="A36" s="104" t="s">
        <v>222</v>
      </c>
      <c r="B36" s="169">
        <v>28.485629590066267</v>
      </c>
      <c r="C36" s="169">
        <v>14.037929045926308</v>
      </c>
      <c r="D36" s="169">
        <v>19.770500907269241</v>
      </c>
      <c r="E36" s="169">
        <v>21.585566004113129</v>
      </c>
      <c r="F36" s="169">
        <v>19.25037642774965</v>
      </c>
      <c r="G36" s="169">
        <v>31.568201971882516</v>
      </c>
      <c r="H36" s="169">
        <v>28.903614829759423</v>
      </c>
      <c r="I36" s="169">
        <v>20.866428279208094</v>
      </c>
      <c r="J36" s="169">
        <v>16.653229928442205</v>
      </c>
      <c r="K36" s="169">
        <v>15.233805041222629</v>
      </c>
      <c r="L36" s="169">
        <v>11.38054003219214</v>
      </c>
      <c r="M36" s="169">
        <v>16.348393559226135</v>
      </c>
      <c r="N36" s="169">
        <v>22.111994410125295</v>
      </c>
      <c r="O36" s="169">
        <v>23.199949680463476</v>
      </c>
      <c r="P36" s="169">
        <v>21.5</v>
      </c>
    </row>
    <row r="37" spans="1:16" x14ac:dyDescent="0.2">
      <c r="A37" s="98" t="s">
        <v>224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1:16" x14ac:dyDescent="0.2">
      <c r="A38" s="104" t="s">
        <v>144</v>
      </c>
      <c r="B38" s="169">
        <v>3558524.8310644738</v>
      </c>
      <c r="C38" s="169">
        <v>3041583.5015195073</v>
      </c>
      <c r="D38" s="169">
        <v>2687332.7948496095</v>
      </c>
      <c r="E38" s="169">
        <v>2751915.4849135182</v>
      </c>
      <c r="F38" s="169">
        <v>2672074.3707600082</v>
      </c>
      <c r="G38" s="169">
        <v>2373172.3863801267</v>
      </c>
      <c r="H38" s="169">
        <v>1736900.5849242059</v>
      </c>
      <c r="I38" s="169">
        <v>1698942.7916630991</v>
      </c>
      <c r="J38" s="169">
        <v>1282755.8804781302</v>
      </c>
      <c r="K38" s="169">
        <v>1097264.7549958343</v>
      </c>
      <c r="L38" s="169">
        <v>1041165.6545855715</v>
      </c>
      <c r="M38" s="169">
        <v>1004904.4466511555</v>
      </c>
      <c r="N38" s="169">
        <v>1044793.8620317286</v>
      </c>
      <c r="O38" s="169">
        <v>1154843.0086310944</v>
      </c>
      <c r="P38" s="169">
        <v>1275190.2625</v>
      </c>
    </row>
    <row r="39" spans="1:16" x14ac:dyDescent="0.2">
      <c r="A39" s="104" t="s">
        <v>145</v>
      </c>
      <c r="B39" s="169">
        <v>1958924.6769947491</v>
      </c>
      <c r="C39" s="169">
        <v>1687676.8129425324</v>
      </c>
      <c r="D39" s="169">
        <v>1455328.5390073194</v>
      </c>
      <c r="E39" s="169">
        <v>1874493.1563903673</v>
      </c>
      <c r="F39" s="169">
        <v>1727166.91211444</v>
      </c>
      <c r="G39" s="169">
        <v>1766293.6426365599</v>
      </c>
      <c r="H39" s="169">
        <v>1603799.1506268561</v>
      </c>
      <c r="I39" s="169">
        <v>1695793.0402909529</v>
      </c>
      <c r="J39" s="169">
        <v>1370977.0358944128</v>
      </c>
      <c r="K39" s="169">
        <v>1165238.7422932964</v>
      </c>
      <c r="L39" s="169">
        <v>1236465.4071039734</v>
      </c>
      <c r="M39" s="169">
        <v>1212291.3554434236</v>
      </c>
      <c r="N39" s="169">
        <v>1260414.5106001173</v>
      </c>
      <c r="O39" s="169">
        <v>1393174.2458314667</v>
      </c>
      <c r="P39" s="169">
        <v>1472641.505625</v>
      </c>
    </row>
    <row r="40" spans="1:16" x14ac:dyDescent="0.2">
      <c r="A40" s="104" t="s">
        <v>146</v>
      </c>
      <c r="B40" s="169">
        <v>7603210.6953511974</v>
      </c>
      <c r="C40" s="169">
        <v>6601254.0940017737</v>
      </c>
      <c r="D40" s="169">
        <v>6493730.8591087339</v>
      </c>
      <c r="E40" s="169">
        <v>7662713.1443862244</v>
      </c>
      <c r="F40" s="169">
        <v>7814849.391585066</v>
      </c>
      <c r="G40" s="169">
        <v>6642469.3995946227</v>
      </c>
      <c r="H40" s="169">
        <v>5472119.8436678397</v>
      </c>
      <c r="I40" s="169">
        <v>5829288.5760001512</v>
      </c>
      <c r="J40" s="169">
        <v>5780005.4702638919</v>
      </c>
      <c r="K40" s="169">
        <v>4944202.6004638327</v>
      </c>
      <c r="L40" s="169">
        <v>5081696.848570344</v>
      </c>
      <c r="M40" s="169">
        <v>4851421.7319769757</v>
      </c>
      <c r="N40" s="169">
        <v>5044000.0002699643</v>
      </c>
      <c r="O40" s="169">
        <v>5575287.5402519573</v>
      </c>
      <c r="P40" s="169">
        <v>6925472.5</v>
      </c>
    </row>
    <row r="41" spans="1:16" s="144" customFormat="1" ht="12.75" x14ac:dyDescent="0.2">
      <c r="A41" s="98" t="s">
        <v>225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</row>
    <row r="42" spans="1:16" s="144" customFormat="1" ht="12.75" x14ac:dyDescent="0.2">
      <c r="A42" s="104" t="s">
        <v>226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</row>
    <row r="43" spans="1:16" s="144" customFormat="1" ht="12.75" x14ac:dyDescent="0.2">
      <c r="A43" s="104" t="s">
        <v>135</v>
      </c>
      <c r="B43" s="169">
        <v>39.096998228749889</v>
      </c>
      <c r="C43" s="169">
        <v>43.129518552975831</v>
      </c>
      <c r="D43" s="169">
        <v>48.877071687415629</v>
      </c>
      <c r="E43" s="169">
        <v>62.835810539876839</v>
      </c>
      <c r="F43" s="169">
        <v>71.216751525698214</v>
      </c>
      <c r="G43" s="169">
        <v>63.97685050536365</v>
      </c>
      <c r="H43" s="169">
        <v>63.902490423183302</v>
      </c>
      <c r="I43" s="169">
        <v>47.489112635439106</v>
      </c>
      <c r="J43" s="169">
        <v>42.163915483669697</v>
      </c>
      <c r="K43" s="169">
        <v>40.207255928472847</v>
      </c>
      <c r="L43" s="169">
        <v>43.100768632557468</v>
      </c>
      <c r="M43" s="169">
        <v>42.204363514597965</v>
      </c>
      <c r="N43" s="169">
        <v>42.416758507884573</v>
      </c>
      <c r="O43" s="169">
        <v>38.408361330108107</v>
      </c>
      <c r="P43" s="169">
        <v>38.699999999999996</v>
      </c>
    </row>
    <row r="44" spans="1:16" s="144" customFormat="1" ht="12.75" x14ac:dyDescent="0.2">
      <c r="A44" s="104" t="s">
        <v>227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1:16" s="144" customFormat="1" ht="12.75" x14ac:dyDescent="0.2">
      <c r="A45" s="104" t="s">
        <v>136</v>
      </c>
      <c r="B45" s="169">
        <v>27297.156302533702</v>
      </c>
      <c r="C45" s="169">
        <v>26084.884594553165</v>
      </c>
      <c r="D45" s="169">
        <v>28021.939133150365</v>
      </c>
      <c r="E45" s="169">
        <v>30841.63902819965</v>
      </c>
      <c r="F45" s="169">
        <v>32151.761775989267</v>
      </c>
      <c r="G45" s="169">
        <v>38070.508215970571</v>
      </c>
      <c r="H45" s="169">
        <v>63750.650574136511</v>
      </c>
      <c r="I45" s="169">
        <v>22999.840687754713</v>
      </c>
      <c r="J45" s="169">
        <v>21445.777003589676</v>
      </c>
      <c r="K45" s="169">
        <v>20926.503170971315</v>
      </c>
      <c r="L45" s="169">
        <v>19006.712549508979</v>
      </c>
      <c r="M45" s="169">
        <v>16238.244808295178</v>
      </c>
      <c r="N45" s="169">
        <v>16546.788124692317</v>
      </c>
      <c r="O45" s="169">
        <v>18225.931426063937</v>
      </c>
      <c r="P45" s="169">
        <v>16716.484708333333</v>
      </c>
    </row>
    <row r="46" spans="1:16" s="144" customFormat="1" ht="12.75" x14ac:dyDescent="0.2">
      <c r="A46" s="104" t="s">
        <v>137</v>
      </c>
      <c r="B46" s="169">
        <v>11747.964123982627</v>
      </c>
      <c r="C46" s="169">
        <v>11718.17798290728</v>
      </c>
      <c r="D46" s="169">
        <v>13062.260113316637</v>
      </c>
      <c r="E46" s="169">
        <v>14745.25315725918</v>
      </c>
      <c r="F46" s="169">
        <v>14699.539769570145</v>
      </c>
      <c r="G46" s="169">
        <v>16822.081202694044</v>
      </c>
      <c r="H46" s="169">
        <v>24861.409911355422</v>
      </c>
      <c r="I46" s="169">
        <v>11440.558953083058</v>
      </c>
      <c r="J46" s="169">
        <v>8282.1412283044501</v>
      </c>
      <c r="K46" s="169">
        <v>9005.4263899424259</v>
      </c>
      <c r="L46" s="169">
        <v>9352.6246541153505</v>
      </c>
      <c r="M46" s="169">
        <v>8117.3832133434171</v>
      </c>
      <c r="N46" s="169">
        <v>8305.8179003033129</v>
      </c>
      <c r="O46" s="169">
        <v>9085.5417551421287</v>
      </c>
      <c r="P46" s="169">
        <v>9046.6075555555562</v>
      </c>
    </row>
    <row r="47" spans="1:16" s="144" customFormat="1" ht="12.75" x14ac:dyDescent="0.2">
      <c r="A47" s="104" t="s">
        <v>132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</row>
    <row r="48" spans="1:16" s="144" customFormat="1" ht="12.75" x14ac:dyDescent="0.2">
      <c r="A48" s="104" t="s">
        <v>138</v>
      </c>
      <c r="B48" s="169">
        <v>300.46679820912613</v>
      </c>
      <c r="C48" s="169">
        <v>255.66933780888607</v>
      </c>
      <c r="D48" s="169">
        <v>238.06978175836713</v>
      </c>
      <c r="E48" s="169">
        <v>247.11077823713222</v>
      </c>
      <c r="F48" s="169">
        <v>244.47655616758769</v>
      </c>
      <c r="G48" s="169">
        <v>187.19686489766664</v>
      </c>
      <c r="H48" s="169">
        <v>200.74914128913457</v>
      </c>
      <c r="I48" s="169">
        <v>203.80744172709285</v>
      </c>
      <c r="J48" s="169">
        <v>182.52652844748098</v>
      </c>
      <c r="K48" s="169">
        <v>156.70840431749508</v>
      </c>
      <c r="L48" s="169">
        <v>159.81183874993218</v>
      </c>
      <c r="M48" s="169">
        <v>165.802856664492</v>
      </c>
      <c r="N48" s="169">
        <v>172.64364866367058</v>
      </c>
      <c r="O48" s="169">
        <v>177.24863178517387</v>
      </c>
      <c r="P48" s="169">
        <v>180.6645</v>
      </c>
    </row>
    <row r="49" spans="1:16" s="144" customFormat="1" ht="12.75" x14ac:dyDescent="0.2">
      <c r="A49" s="104" t="s">
        <v>133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</row>
    <row r="50" spans="1:16" s="144" customFormat="1" ht="12.75" x14ac:dyDescent="0.2">
      <c r="A50" s="104" t="s">
        <v>139</v>
      </c>
      <c r="B50" s="169">
        <v>259.86062755176346</v>
      </c>
      <c r="C50" s="169">
        <v>217.0985325359938</v>
      </c>
      <c r="D50" s="169">
        <v>204.02058575140344</v>
      </c>
      <c r="E50" s="169">
        <v>215.20451174538124</v>
      </c>
      <c r="F50" s="169">
        <v>179.48911718633019</v>
      </c>
      <c r="G50" s="169">
        <v>165.15594370810268</v>
      </c>
      <c r="H50" s="169">
        <v>328.73128965197077</v>
      </c>
      <c r="I50" s="169">
        <v>150.56207301463081</v>
      </c>
      <c r="J50" s="169">
        <v>78.486407232416838</v>
      </c>
      <c r="K50" s="169">
        <v>60.685485656018017</v>
      </c>
      <c r="L50" s="169">
        <v>67.556822744289505</v>
      </c>
      <c r="M50" s="169">
        <v>83.481158600303672</v>
      </c>
      <c r="N50" s="169">
        <v>86.321824331835288</v>
      </c>
      <c r="O50" s="169">
        <v>70.899452714069568</v>
      </c>
      <c r="P50" s="169">
        <v>60.221499999999999</v>
      </c>
    </row>
    <row r="51" spans="1:16" s="144" customFormat="1" ht="12.75" x14ac:dyDescent="0.2">
      <c r="A51" s="104" t="s">
        <v>134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1:16" s="144" customFormat="1" ht="12.75" x14ac:dyDescent="0.2">
      <c r="A52" s="104" t="s">
        <v>140</v>
      </c>
      <c r="B52" s="169">
        <v>102.10494712333355</v>
      </c>
      <c r="C52" s="169">
        <v>71.411090905240641</v>
      </c>
      <c r="D52" s="169">
        <v>91.438566696120233</v>
      </c>
      <c r="E52" s="169">
        <v>106.13717220725309</v>
      </c>
      <c r="F52" s="169">
        <v>106.76507832635157</v>
      </c>
      <c r="G52" s="169">
        <v>120.77217090172043</v>
      </c>
      <c r="H52" s="169">
        <v>115.73242844810763</v>
      </c>
      <c r="I52" s="169">
        <v>115.66477054767934</v>
      </c>
      <c r="J52" s="169">
        <v>80.159567076518726</v>
      </c>
      <c r="K52" s="169">
        <v>62.183892709253023</v>
      </c>
      <c r="L52" s="169">
        <v>63.440457200730656</v>
      </c>
      <c r="M52" s="169">
        <v>71.190876917481177</v>
      </c>
      <c r="N52" s="169">
        <v>73.990135141573091</v>
      </c>
      <c r="O52" s="169">
        <v>79.898229404701453</v>
      </c>
      <c r="P52" s="169">
        <v>85.815637500000008</v>
      </c>
    </row>
    <row r="53" spans="1:16" x14ac:dyDescent="0.2">
      <c r="A53" s="11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x14ac:dyDescent="0.2">
      <c r="A54" s="32" t="s">
        <v>234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">
      <c r="A55" s="104" t="s">
        <v>11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</row>
    <row r="56" spans="1:16" x14ac:dyDescent="0.2">
      <c r="A56" s="32" t="s">
        <v>235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">
      <c r="A57" s="5" t="s">
        <v>236</v>
      </c>
    </row>
    <row r="58" spans="1:16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  <row r="62" spans="1:16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1:16" x14ac:dyDescent="0.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1:16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1:16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1:16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1:16" x14ac:dyDescent="0.2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1:16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1:16" x14ac:dyDescent="0.2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16" x14ac:dyDescent="0.2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1:16" x14ac:dyDescent="0.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1:16" x14ac:dyDescent="0.2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1:16" x14ac:dyDescent="0.2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1:16" x14ac:dyDescent="0.2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1:16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1:16" x14ac:dyDescent="0.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1:16" x14ac:dyDescent="0.2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1:16" x14ac:dyDescent="0.2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1:16" x14ac:dyDescent="0.2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1:16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</row>
    <row r="85" spans="1:16" x14ac:dyDescent="0.2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1:16" x14ac:dyDescent="0.2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</row>
    <row r="87" spans="1:16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</row>
    <row r="89" spans="1:16" x14ac:dyDescent="0.2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</row>
    <row r="90" spans="1:16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</row>
    <row r="92" spans="1:16" x14ac:dyDescent="0.2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</row>
    <row r="93" spans="1:16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</row>
    <row r="95" spans="1:16" x14ac:dyDescent="0.2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</row>
    <row r="96" spans="1:16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</row>
    <row r="98" spans="1:16" x14ac:dyDescent="0.2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</row>
    <row r="99" spans="1:16" x14ac:dyDescent="0.2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</row>
    <row r="100" spans="1:16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</row>
    <row r="102" spans="1:16" x14ac:dyDescent="0.2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</row>
    <row r="103" spans="1:16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1:16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</row>
    <row r="107" spans="1:16" x14ac:dyDescent="0.2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</row>
    <row r="108" spans="1:16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</row>
    <row r="110" spans="1:16" x14ac:dyDescent="0.2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1:16" x14ac:dyDescent="0.2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</row>
    <row r="113" spans="1:16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</row>
    <row r="114" spans="1:16" x14ac:dyDescent="0.2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1:16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</sheetData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29"/>
  <sheetViews>
    <sheetView workbookViewId="0">
      <pane ySplit="7" topLeftCell="A8" activePane="bottomLeft" state="frozen"/>
      <selection activeCell="E33" sqref="E33"/>
      <selection pane="bottomLeft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4" ht="12.75" customHeight="1" x14ac:dyDescent="0.2">
      <c r="A1" s="1" t="s">
        <v>277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276</v>
      </c>
    </row>
    <row r="7" spans="1:4" x14ac:dyDescent="0.2">
      <c r="A7" s="8" t="s">
        <v>4</v>
      </c>
      <c r="B7" s="24" t="s">
        <v>210</v>
      </c>
    </row>
    <row r="8" spans="1:4" x14ac:dyDescent="0.2">
      <c r="A8" s="11">
        <v>1995</v>
      </c>
      <c r="B8" s="183">
        <v>22.58</v>
      </c>
    </row>
    <row r="9" spans="1:4" x14ac:dyDescent="0.2">
      <c r="A9" s="11">
        <v>1996</v>
      </c>
      <c r="B9" s="183">
        <v>22.34</v>
      </c>
    </row>
    <row r="10" spans="1:4" x14ac:dyDescent="0.2">
      <c r="A10" s="11">
        <v>1997</v>
      </c>
      <c r="B10" s="183">
        <v>21.83</v>
      </c>
    </row>
    <row r="11" spans="1:4" x14ac:dyDescent="0.2">
      <c r="A11" s="11">
        <v>1998</v>
      </c>
      <c r="B11" s="183">
        <v>16.13</v>
      </c>
    </row>
    <row r="12" spans="1:4" x14ac:dyDescent="0.2">
      <c r="A12" s="11">
        <v>1999</v>
      </c>
      <c r="B12" s="183">
        <v>10.75</v>
      </c>
    </row>
    <row r="13" spans="1:4" x14ac:dyDescent="0.2">
      <c r="A13" s="11">
        <v>2000</v>
      </c>
      <c r="B13" s="184">
        <v>12.22</v>
      </c>
    </row>
    <row r="14" spans="1:4" x14ac:dyDescent="0.2">
      <c r="A14" s="11">
        <v>2001</v>
      </c>
      <c r="B14" s="183">
        <v>18.399999999999999</v>
      </c>
    </row>
    <row r="15" spans="1:4" x14ac:dyDescent="0.2">
      <c r="A15" s="11">
        <v>2002</v>
      </c>
      <c r="B15" s="183">
        <v>23.83</v>
      </c>
    </row>
    <row r="16" spans="1:4" x14ac:dyDescent="0.2">
      <c r="A16" s="11">
        <v>2003</v>
      </c>
      <c r="B16" s="183">
        <v>23.08</v>
      </c>
    </row>
    <row r="17" spans="1:2" x14ac:dyDescent="0.2">
      <c r="A17" s="11">
        <v>2004</v>
      </c>
      <c r="B17" s="183">
        <v>23.04</v>
      </c>
    </row>
    <row r="18" spans="1:2" x14ac:dyDescent="0.2">
      <c r="A18" s="11">
        <v>2005</v>
      </c>
      <c r="B18" s="183">
        <v>14.25</v>
      </c>
    </row>
    <row r="19" spans="1:2" x14ac:dyDescent="0.2">
      <c r="A19" s="11">
        <v>2006</v>
      </c>
      <c r="B19" s="183">
        <v>18.03</v>
      </c>
    </row>
    <row r="20" spans="1:2" x14ac:dyDescent="0.2">
      <c r="A20" s="11">
        <v>2007</v>
      </c>
      <c r="B20" s="183">
        <v>21.5</v>
      </c>
    </row>
    <row r="21" spans="1:2" x14ac:dyDescent="0.2">
      <c r="A21" s="11">
        <v>2008</v>
      </c>
      <c r="B21" s="183">
        <v>16.333333333333332</v>
      </c>
    </row>
    <row r="22" spans="1:2" x14ac:dyDescent="0.2">
      <c r="A22" s="11">
        <v>2009</v>
      </c>
      <c r="B22" s="183">
        <v>21.5</v>
      </c>
    </row>
    <row r="23" spans="1:2" x14ac:dyDescent="0.2">
      <c r="A23" s="11">
        <v>2010</v>
      </c>
      <c r="B23" s="183">
        <v>34.166666666666664</v>
      </c>
    </row>
    <row r="24" spans="1:2" x14ac:dyDescent="0.2">
      <c r="A24" s="11">
        <v>2011</v>
      </c>
      <c r="B24" s="183">
        <v>36</v>
      </c>
    </row>
    <row r="25" spans="1:2" x14ac:dyDescent="0.2">
      <c r="A25" s="11">
        <v>2012</v>
      </c>
      <c r="B25" s="183">
        <v>30.7</v>
      </c>
    </row>
    <row r="26" spans="1:2" x14ac:dyDescent="0.2">
      <c r="A26" s="11">
        <v>2013</v>
      </c>
      <c r="B26" s="183">
        <v>31.9</v>
      </c>
    </row>
    <row r="27" spans="1:2" x14ac:dyDescent="0.2">
      <c r="A27" s="11">
        <v>2014</v>
      </c>
      <c r="B27" s="183">
        <v>35.1</v>
      </c>
    </row>
    <row r="28" spans="1:2" x14ac:dyDescent="0.2">
      <c r="A28" s="11">
        <v>2015</v>
      </c>
      <c r="B28" s="183">
        <v>37.369999999999997</v>
      </c>
    </row>
    <row r="29" spans="1:2" x14ac:dyDescent="0.2">
      <c r="A29" s="11">
        <v>2016</v>
      </c>
      <c r="B29" s="183">
        <v>28.03</v>
      </c>
    </row>
  </sheetData>
  <phoneticPr fontId="0" type="noConversion"/>
  <pageMargins left="0.75" right="0.75" top="1" bottom="1" header="0" footer="0"/>
  <pageSetup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E32"/>
  <sheetViews>
    <sheetView workbookViewId="0">
      <pane ySplit="9" topLeftCell="A10" activePane="bottomLeft" state="frozen"/>
      <selection activeCell="E33" sqref="E33"/>
      <selection pane="bottomLeft" activeCell="B10" sqref="B10:B24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16384" width="11.42578125" style="5"/>
  </cols>
  <sheetData>
    <row r="1" spans="1:4" ht="12.75" customHeight="1" x14ac:dyDescent="0.2">
      <c r="A1" s="1" t="s">
        <v>306</v>
      </c>
      <c r="B1" s="2"/>
      <c r="C1" s="36"/>
      <c r="D1" s="3"/>
    </row>
    <row r="2" spans="1:4" ht="12.75" customHeight="1" x14ac:dyDescent="0.2">
      <c r="A2" s="6" t="s">
        <v>1</v>
      </c>
    </row>
    <row r="3" spans="1:4" ht="12.75" customHeight="1" x14ac:dyDescent="0.2">
      <c r="A3" s="6" t="s">
        <v>2</v>
      </c>
    </row>
    <row r="4" spans="1:4" ht="12.75" customHeight="1" x14ac:dyDescent="0.2">
      <c r="A4" s="5" t="s">
        <v>303</v>
      </c>
    </row>
    <row r="5" spans="1:4" ht="12.75" customHeight="1" x14ac:dyDescent="0.2">
      <c r="A5" s="5" t="s">
        <v>10</v>
      </c>
    </row>
    <row r="6" spans="1:4" x14ac:dyDescent="0.2">
      <c r="A6" s="5" t="s">
        <v>115</v>
      </c>
    </row>
    <row r="7" spans="1:4" ht="12.75" customHeight="1" x14ac:dyDescent="0.2">
      <c r="A7" s="5" t="s">
        <v>229</v>
      </c>
    </row>
    <row r="9" spans="1:4" x14ac:dyDescent="0.2">
      <c r="A9" s="20" t="s">
        <v>4</v>
      </c>
      <c r="B9" s="24" t="s">
        <v>210</v>
      </c>
    </row>
    <row r="10" spans="1:4" x14ac:dyDescent="0.2">
      <c r="A10" s="22">
        <v>2002</v>
      </c>
      <c r="B10" s="21">
        <v>3119.1764401122564</v>
      </c>
    </row>
    <row r="11" spans="1:4" x14ac:dyDescent="0.2">
      <c r="A11" s="22">
        <v>2003</v>
      </c>
      <c r="B11" s="21">
        <v>2035.0691543983176</v>
      </c>
    </row>
    <row r="12" spans="1:4" x14ac:dyDescent="0.2">
      <c r="A12" s="22">
        <v>2004</v>
      </c>
      <c r="B12" s="21">
        <v>1815.5909999842254</v>
      </c>
    </row>
    <row r="13" spans="1:4" x14ac:dyDescent="0.2">
      <c r="A13" s="22">
        <v>2005</v>
      </c>
      <c r="B13" s="21">
        <v>1136.2537760837831</v>
      </c>
    </row>
    <row r="14" spans="1:4" x14ac:dyDescent="0.2">
      <c r="A14" s="22">
        <v>2006</v>
      </c>
      <c r="B14" s="21">
        <v>1394.9089581334197</v>
      </c>
    </row>
    <row r="15" spans="1:4" x14ac:dyDescent="0.2">
      <c r="A15" s="22">
        <v>2007</v>
      </c>
      <c r="B15" s="21">
        <v>1298.3008371934945</v>
      </c>
    </row>
    <row r="16" spans="1:4" x14ac:dyDescent="0.2">
      <c r="A16" s="22">
        <v>2008</v>
      </c>
      <c r="B16" s="21">
        <v>716.70003083188283</v>
      </c>
    </row>
    <row r="17" spans="1:5" x14ac:dyDescent="0.2">
      <c r="A17" s="22">
        <v>2009</v>
      </c>
      <c r="B17" s="21">
        <v>872.81031597884134</v>
      </c>
    </row>
    <row r="18" spans="1:5" x14ac:dyDescent="0.2">
      <c r="A18" s="22">
        <v>2010</v>
      </c>
      <c r="B18" s="21">
        <v>1039.3871758814889</v>
      </c>
    </row>
    <row r="19" spans="1:5" x14ac:dyDescent="0.2">
      <c r="A19" s="22">
        <v>2011</v>
      </c>
      <c r="B19" s="21">
        <v>867.82741833194484</v>
      </c>
    </row>
    <row r="20" spans="1:5" x14ac:dyDescent="0.2">
      <c r="A20" s="22">
        <v>2012</v>
      </c>
      <c r="B20" s="21">
        <v>754.26345106975566</v>
      </c>
    </row>
    <row r="21" spans="1:5" x14ac:dyDescent="0.2">
      <c r="A21" s="22">
        <v>2013</v>
      </c>
      <c r="B21" s="21">
        <v>757.12773008330976</v>
      </c>
    </row>
    <row r="22" spans="1:5" x14ac:dyDescent="0.2">
      <c r="A22" s="22">
        <v>2014</v>
      </c>
      <c r="B22" s="21">
        <v>865.34439662701857</v>
      </c>
    </row>
    <row r="23" spans="1:5" x14ac:dyDescent="0.2">
      <c r="A23" s="22">
        <v>2015</v>
      </c>
      <c r="B23" s="21">
        <v>1018.9523909291278</v>
      </c>
      <c r="E23" s="34"/>
    </row>
    <row r="24" spans="1:5" x14ac:dyDescent="0.2">
      <c r="A24" s="22">
        <v>2016</v>
      </c>
      <c r="B24" s="21">
        <v>844.10469166666655</v>
      </c>
      <c r="E24" s="34"/>
    </row>
    <row r="25" spans="1:5" x14ac:dyDescent="0.2">
      <c r="E25" s="34"/>
    </row>
    <row r="26" spans="1:5" x14ac:dyDescent="0.2">
      <c r="E26" s="34"/>
    </row>
    <row r="27" spans="1:5" x14ac:dyDescent="0.2">
      <c r="E27" s="34"/>
    </row>
    <row r="28" spans="1:5" x14ac:dyDescent="0.2">
      <c r="E28" s="34"/>
    </row>
    <row r="29" spans="1:5" x14ac:dyDescent="0.2">
      <c r="E29" s="34"/>
    </row>
    <row r="30" spans="1:5" x14ac:dyDescent="0.2">
      <c r="E30" s="34"/>
    </row>
    <row r="31" spans="1:5" x14ac:dyDescent="0.2">
      <c r="E31" s="34"/>
    </row>
    <row r="32" spans="1:5" x14ac:dyDescent="0.2">
      <c r="E32" s="34"/>
    </row>
  </sheetData>
  <phoneticPr fontId="20" type="noConversion"/>
  <pageMargins left="0.75" right="0.75" top="1" bottom="1" header="0" footer="0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C30"/>
  <sheetViews>
    <sheetView workbookViewId="0">
      <selection activeCell="A5" sqref="A5"/>
    </sheetView>
  </sheetViews>
  <sheetFormatPr baseColWidth="10" defaultRowHeight="11.25" x14ac:dyDescent="0.2"/>
  <cols>
    <col min="1" max="1" width="12.140625" style="5" customWidth="1"/>
    <col min="2" max="2" width="18" style="7" customWidth="1"/>
    <col min="3" max="3" width="12.42578125" style="5" customWidth="1"/>
    <col min="4" max="16384" width="11.42578125" style="5"/>
  </cols>
  <sheetData>
    <row r="1" spans="1:3" ht="12.75" customHeight="1" x14ac:dyDescent="0.2">
      <c r="A1" s="1" t="s">
        <v>280</v>
      </c>
      <c r="B1" s="2"/>
      <c r="C1" s="36"/>
    </row>
    <row r="2" spans="1:3" ht="12.75" customHeight="1" x14ac:dyDescent="0.2">
      <c r="A2" s="6" t="s">
        <v>1</v>
      </c>
    </row>
    <row r="3" spans="1:3" ht="12.75" customHeight="1" x14ac:dyDescent="0.2">
      <c r="A3" s="6" t="s">
        <v>2</v>
      </c>
    </row>
    <row r="4" spans="1:3" ht="12.75" customHeight="1" x14ac:dyDescent="0.2">
      <c r="A4" s="5" t="s">
        <v>303</v>
      </c>
    </row>
    <row r="5" spans="1:3" ht="12.75" customHeight="1" x14ac:dyDescent="0.2">
      <c r="A5" s="5" t="s">
        <v>281</v>
      </c>
    </row>
    <row r="6" spans="1:3" ht="12.75" customHeight="1" x14ac:dyDescent="0.2">
      <c r="A6" s="5" t="s">
        <v>282</v>
      </c>
    </row>
    <row r="8" spans="1:3" x14ac:dyDescent="0.2">
      <c r="A8" s="20" t="s">
        <v>4</v>
      </c>
      <c r="B8" s="9" t="s">
        <v>212</v>
      </c>
      <c r="C8" s="44" t="s">
        <v>213</v>
      </c>
    </row>
    <row r="9" spans="1:3" x14ac:dyDescent="0.2">
      <c r="A9" s="22">
        <v>1995</v>
      </c>
      <c r="B9" s="12">
        <v>1.56</v>
      </c>
      <c r="C9" s="12">
        <v>0.94</v>
      </c>
    </row>
    <row r="10" spans="1:3" x14ac:dyDescent="0.2">
      <c r="A10" s="22">
        <v>1996</v>
      </c>
      <c r="B10" s="12">
        <v>2.0499999999999998</v>
      </c>
      <c r="C10" s="12">
        <v>1.35</v>
      </c>
    </row>
    <row r="11" spans="1:3" x14ac:dyDescent="0.2">
      <c r="A11" s="22">
        <v>1997</v>
      </c>
      <c r="B11" s="12">
        <v>2.37</v>
      </c>
      <c r="C11" s="12">
        <v>1.61</v>
      </c>
    </row>
    <row r="12" spans="1:3" x14ac:dyDescent="0.2">
      <c r="A12" s="22">
        <v>1998</v>
      </c>
      <c r="B12" s="12">
        <v>2.54</v>
      </c>
      <c r="C12" s="12">
        <v>1.45</v>
      </c>
    </row>
    <row r="13" spans="1:3" x14ac:dyDescent="0.2">
      <c r="A13" s="22">
        <v>1999</v>
      </c>
      <c r="B13" s="12">
        <v>2.6920000000000002</v>
      </c>
      <c r="C13" s="12">
        <v>1.32</v>
      </c>
    </row>
    <row r="14" spans="1:3" x14ac:dyDescent="0.2">
      <c r="A14" s="22">
        <v>2000</v>
      </c>
      <c r="B14" s="12">
        <v>2.97</v>
      </c>
      <c r="C14" s="12">
        <v>1.49</v>
      </c>
    </row>
    <row r="15" spans="1:3" x14ac:dyDescent="0.2">
      <c r="A15" s="22">
        <v>2001</v>
      </c>
      <c r="B15" s="12">
        <v>3.125</v>
      </c>
      <c r="C15" s="12">
        <v>1.677</v>
      </c>
    </row>
    <row r="16" spans="1:3" x14ac:dyDescent="0.2">
      <c r="A16" s="22">
        <v>2002</v>
      </c>
      <c r="B16" s="12">
        <v>3.35</v>
      </c>
      <c r="C16" s="12">
        <v>1.94</v>
      </c>
    </row>
    <row r="17" spans="1:3" x14ac:dyDescent="0.2">
      <c r="A17" s="22">
        <v>2003</v>
      </c>
      <c r="B17" s="12">
        <v>3.9546866666666665</v>
      </c>
      <c r="C17" s="12">
        <v>3.4441666666666668</v>
      </c>
    </row>
    <row r="18" spans="1:3" x14ac:dyDescent="0.2">
      <c r="A18" s="22">
        <v>2004</v>
      </c>
      <c r="B18" s="12">
        <v>4.5999999999999996</v>
      </c>
      <c r="C18" s="12">
        <v>4</v>
      </c>
    </row>
    <row r="19" spans="1:3" x14ac:dyDescent="0.2">
      <c r="A19" s="22">
        <v>2005</v>
      </c>
      <c r="B19" s="12">
        <v>4.9000000000000004</v>
      </c>
      <c r="C19" s="12">
        <v>4.0999999999999996</v>
      </c>
    </row>
    <row r="20" spans="1:3" x14ac:dyDescent="0.2">
      <c r="A20" s="22">
        <v>2006</v>
      </c>
      <c r="B20" s="12">
        <v>4.9400000000000004</v>
      </c>
      <c r="C20" s="12">
        <v>4.0435999999999996</v>
      </c>
    </row>
    <row r="21" spans="1:3" x14ac:dyDescent="0.2">
      <c r="A21" s="22">
        <v>2007</v>
      </c>
      <c r="B21" s="12">
        <v>5.6943600000000005</v>
      </c>
      <c r="C21" s="12">
        <v>6.0702347600564099</v>
      </c>
    </row>
    <row r="22" spans="1:3" x14ac:dyDescent="0.2">
      <c r="A22" s="22">
        <v>2008</v>
      </c>
      <c r="B22" s="12" t="s">
        <v>285</v>
      </c>
      <c r="C22" s="12">
        <v>7.2687083333333335</v>
      </c>
    </row>
    <row r="23" spans="1:3" x14ac:dyDescent="0.2">
      <c r="A23" s="22">
        <v>2009</v>
      </c>
      <c r="B23" s="12" t="s">
        <v>285</v>
      </c>
      <c r="C23" s="12">
        <v>5</v>
      </c>
    </row>
    <row r="24" spans="1:3" x14ac:dyDescent="0.2">
      <c r="A24" s="22">
        <v>2010</v>
      </c>
      <c r="B24" s="12" t="s">
        <v>285</v>
      </c>
      <c r="C24" s="12">
        <v>6.4083333333333341</v>
      </c>
    </row>
    <row r="25" spans="1:3" x14ac:dyDescent="0.2">
      <c r="A25" s="22">
        <v>2011</v>
      </c>
      <c r="B25" s="12" t="s">
        <v>285</v>
      </c>
      <c r="C25" s="12">
        <v>7.9</v>
      </c>
    </row>
    <row r="26" spans="1:3" x14ac:dyDescent="0.2">
      <c r="A26" s="22">
        <v>2012</v>
      </c>
      <c r="B26" s="12" t="s">
        <v>285</v>
      </c>
      <c r="C26" s="12">
        <v>7.6</v>
      </c>
    </row>
    <row r="27" spans="1:3" x14ac:dyDescent="0.2">
      <c r="A27" s="22">
        <v>2013</v>
      </c>
      <c r="B27" s="12" t="s">
        <v>285</v>
      </c>
      <c r="C27" s="12">
        <v>8.5</v>
      </c>
    </row>
    <row r="28" spans="1:3" x14ac:dyDescent="0.2">
      <c r="A28" s="16">
        <v>2014</v>
      </c>
      <c r="B28" s="12" t="s">
        <v>285</v>
      </c>
      <c r="C28" s="12">
        <v>9.9</v>
      </c>
    </row>
    <row r="29" spans="1:3" x14ac:dyDescent="0.2">
      <c r="A29" s="22">
        <v>2015</v>
      </c>
      <c r="B29" s="12" t="s">
        <v>285</v>
      </c>
      <c r="C29" s="12">
        <v>8.1</v>
      </c>
    </row>
    <row r="30" spans="1:3" x14ac:dyDescent="0.2">
      <c r="A30" s="22">
        <v>2016</v>
      </c>
      <c r="B30" s="12" t="s">
        <v>285</v>
      </c>
      <c r="C30" s="12">
        <v>8.4</v>
      </c>
    </row>
  </sheetData>
  <phoneticPr fontId="20" type="noConversion"/>
  <pageMargins left="0.75" right="0.75" top="1" bottom="1" header="0" footer="0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61</vt:i4>
      </vt:variant>
    </vt:vector>
  </HeadingPairs>
  <TitlesOfParts>
    <vt:vector size="61" baseType="lpstr">
      <vt:lpstr>Índice</vt:lpstr>
      <vt:lpstr>1.1.1</vt:lpstr>
      <vt:lpstr>1.1.2</vt:lpstr>
      <vt:lpstr>1.1.3</vt:lpstr>
      <vt:lpstr>1.2.1</vt:lpstr>
      <vt:lpstr>1.3.1</vt:lpstr>
      <vt:lpstr>1.3.2</vt:lpstr>
      <vt:lpstr>1.3.3</vt:lpstr>
      <vt:lpstr>1.4.1</vt:lpstr>
      <vt:lpstr>1.4.2</vt:lpstr>
      <vt:lpstr>1.4.3</vt:lpstr>
      <vt:lpstr>1.5.1</vt:lpstr>
      <vt:lpstr>1.5.2</vt:lpstr>
      <vt:lpstr>1.5.3</vt:lpstr>
      <vt:lpstr>1.6.1</vt:lpstr>
      <vt:lpstr>1.6.2</vt:lpstr>
      <vt:lpstr>1.6.3</vt:lpstr>
      <vt:lpstr>2.1.1</vt:lpstr>
      <vt:lpstr>2.1.2</vt:lpstr>
      <vt:lpstr>2.1.3</vt:lpstr>
      <vt:lpstr>2.2.1</vt:lpstr>
      <vt:lpstr>2.2.2</vt:lpstr>
      <vt:lpstr>2.2.3</vt:lpstr>
      <vt:lpstr>2.3.1</vt:lpstr>
      <vt:lpstr>2.3.2</vt:lpstr>
      <vt:lpstr>2.3.3</vt:lpstr>
      <vt:lpstr>2.4.1</vt:lpstr>
      <vt:lpstr>2.4.2</vt:lpstr>
      <vt:lpstr>2.4.3</vt:lpstr>
      <vt:lpstr>2.5.1</vt:lpstr>
      <vt:lpstr>2.5.2</vt:lpstr>
      <vt:lpstr>2.5.3</vt:lpstr>
      <vt:lpstr>2.6.1</vt:lpstr>
      <vt:lpstr>2.6.2</vt:lpstr>
      <vt:lpstr>2.6.3</vt:lpstr>
      <vt:lpstr>2.7.1</vt:lpstr>
      <vt:lpstr>2.7.2</vt:lpstr>
      <vt:lpstr>2.7.3</vt:lpstr>
      <vt:lpstr>2.8.1</vt:lpstr>
      <vt:lpstr>2.8.2</vt:lpstr>
      <vt:lpstr>2.8.3</vt:lpstr>
      <vt:lpstr>2.9.1</vt:lpstr>
      <vt:lpstr>2.9.2</vt:lpstr>
      <vt:lpstr>2.9.3</vt:lpstr>
      <vt:lpstr>2.10.1</vt:lpstr>
      <vt:lpstr>2.10.2</vt:lpstr>
      <vt:lpstr>2.10.3</vt:lpstr>
      <vt:lpstr>2.11.1</vt:lpstr>
      <vt:lpstr>2.11.2</vt:lpstr>
      <vt:lpstr>2.11.3</vt:lpstr>
      <vt:lpstr>3.1.1</vt:lpstr>
      <vt:lpstr>3.1.2</vt:lpstr>
      <vt:lpstr>3.1.3</vt:lpstr>
      <vt:lpstr>3.2.1</vt:lpstr>
      <vt:lpstr>3.2.2</vt:lpstr>
      <vt:lpstr>3.2.3</vt:lpstr>
      <vt:lpstr>4</vt:lpstr>
      <vt:lpstr>5</vt:lpstr>
      <vt:lpstr>6.1</vt:lpstr>
      <vt:lpstr>6.2</vt:lpstr>
      <vt:lpstr>6.3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Jose Rey</cp:lastModifiedBy>
  <dcterms:created xsi:type="dcterms:W3CDTF">2013-02-15T01:53:54Z</dcterms:created>
  <dcterms:modified xsi:type="dcterms:W3CDTF">2018-03-02T20:54:53Z</dcterms:modified>
</cp:coreProperties>
</file>